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autoCompressPictures="0" defaultThemeVersion="124226"/>
  <xr:revisionPtr revIDLastSave="0" documentId="13_ncr:1_{E93D7C0E-A7A4-419B-A556-B3D2464DB03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41162.6905555556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20" i="1"/>
  <c r="H21" i="1"/>
  <c r="H22" i="1"/>
  <c r="H23" i="1"/>
  <c r="H24" i="1"/>
  <c r="J118" i="1"/>
  <c r="J117" i="1"/>
  <c r="H85" i="1"/>
  <c r="H86" i="1"/>
  <c r="H87" i="1"/>
  <c r="H88" i="1"/>
  <c r="H89" i="1"/>
  <c r="H90" i="1"/>
  <c r="H91" i="1"/>
  <c r="H92" i="1"/>
  <c r="H93" i="1"/>
  <c r="H84" i="1"/>
  <c r="H71" i="1"/>
  <c r="H72" i="1"/>
  <c r="H73" i="1"/>
  <c r="H74" i="1"/>
  <c r="H70" i="1"/>
  <c r="H51" i="1"/>
  <c r="H52" i="1"/>
  <c r="H53" i="1"/>
  <c r="H54" i="1"/>
  <c r="H50" i="1"/>
  <c r="H41" i="1"/>
  <c r="H42" i="1"/>
  <c r="H43" i="1"/>
  <c r="H44" i="1"/>
  <c r="H40" i="1"/>
  <c r="D15" i="1" l="1"/>
  <c r="E15" i="1"/>
  <c r="F15" i="1"/>
  <c r="G15" i="1"/>
  <c r="E75" i="1"/>
  <c r="F75" i="1"/>
  <c r="G75" i="1"/>
  <c r="D75" i="1"/>
  <c r="I71" i="1"/>
  <c r="I72" i="1"/>
  <c r="I73" i="1"/>
  <c r="I74" i="1"/>
  <c r="I70" i="1"/>
  <c r="I75" i="1" l="1"/>
  <c r="H75" i="1"/>
  <c r="D30" i="1" l="1"/>
  <c r="E95" i="1" l="1"/>
  <c r="F95" i="1"/>
  <c r="G95" i="1"/>
  <c r="D95" i="1"/>
  <c r="E94" i="1"/>
  <c r="F94" i="1"/>
  <c r="G94" i="1"/>
  <c r="D94" i="1"/>
  <c r="I92" i="1"/>
  <c r="I93" i="1"/>
  <c r="H105" i="1"/>
  <c r="G109" i="1" l="1"/>
  <c r="G105" i="1" l="1"/>
  <c r="I85" i="1" l="1"/>
  <c r="I86" i="1"/>
  <c r="I87" i="1"/>
  <c r="I88" i="1"/>
  <c r="I89" i="1"/>
  <c r="I90" i="1"/>
  <c r="I91" i="1"/>
  <c r="I84" i="1"/>
  <c r="H95" i="1" l="1"/>
  <c r="H94" i="1"/>
  <c r="I94" i="1" s="1"/>
  <c r="I10" i="1"/>
  <c r="I11" i="1"/>
  <c r="F32" i="1" l="1"/>
  <c r="J119" i="1" l="1"/>
  <c r="J120" i="1"/>
  <c r="G64" i="1"/>
  <c r="F64" i="1"/>
  <c r="E64" i="1"/>
  <c r="D64" i="1"/>
  <c r="D55" i="1"/>
  <c r="E55" i="1"/>
  <c r="F55" i="1"/>
  <c r="G55" i="1"/>
  <c r="I54" i="1"/>
  <c r="D45" i="1"/>
  <c r="E45" i="1"/>
  <c r="F45" i="1"/>
  <c r="G45" i="1"/>
  <c r="I44" i="1"/>
  <c r="G34" i="1"/>
  <c r="F34" i="1"/>
  <c r="E34" i="1"/>
  <c r="D34" i="1"/>
  <c r="D25" i="1"/>
  <c r="E25" i="1"/>
  <c r="F25" i="1"/>
  <c r="G25" i="1"/>
  <c r="I24" i="1"/>
  <c r="I14" i="1"/>
  <c r="H34" i="1" l="1"/>
  <c r="H64" i="1"/>
  <c r="I34" i="1"/>
  <c r="I64" i="1"/>
  <c r="H45" i="1" l="1"/>
  <c r="H25" i="1"/>
  <c r="H55" i="1"/>
  <c r="H15" i="1"/>
  <c r="D32" i="1"/>
  <c r="G62" i="1"/>
  <c r="D62" i="1"/>
  <c r="I21" i="1"/>
  <c r="D60" i="1"/>
  <c r="I108" i="1"/>
  <c r="I107" i="1"/>
  <c r="I104" i="1"/>
  <c r="I103" i="1"/>
  <c r="I12" i="1"/>
  <c r="I13" i="1"/>
  <c r="I20" i="1"/>
  <c r="I22" i="1"/>
  <c r="I23" i="1"/>
  <c r="G61" i="1"/>
  <c r="G63" i="1"/>
  <c r="F61" i="1"/>
  <c r="F62" i="1"/>
  <c r="F63" i="1"/>
  <c r="E61" i="1"/>
  <c r="E62" i="1"/>
  <c r="E63" i="1"/>
  <c r="D61" i="1"/>
  <c r="D63" i="1"/>
  <c r="G31" i="1"/>
  <c r="G32" i="1"/>
  <c r="G33" i="1"/>
  <c r="F31" i="1"/>
  <c r="F33" i="1"/>
  <c r="E31" i="1"/>
  <c r="E32" i="1"/>
  <c r="E33" i="1"/>
  <c r="D31" i="1"/>
  <c r="D33" i="1"/>
  <c r="E60" i="1"/>
  <c r="F60" i="1"/>
  <c r="G60" i="1"/>
  <c r="E30" i="1"/>
  <c r="F30" i="1"/>
  <c r="G30" i="1"/>
  <c r="H109" i="1"/>
  <c r="I43" i="1"/>
  <c r="I53" i="1"/>
  <c r="I40" i="1"/>
  <c r="I50" i="1"/>
  <c r="I41" i="1"/>
  <c r="I42" i="1"/>
  <c r="I51" i="1"/>
  <c r="I52" i="1"/>
  <c r="I45" i="1" l="1"/>
  <c r="I55" i="1"/>
  <c r="I25" i="1"/>
  <c r="I15" i="1"/>
  <c r="H33" i="1"/>
  <c r="G35" i="1"/>
  <c r="I31" i="1"/>
  <c r="I109" i="1"/>
  <c r="D65" i="1"/>
  <c r="H32" i="1"/>
  <c r="I32" i="1"/>
  <c r="H61" i="1"/>
  <c r="I61" i="1"/>
  <c r="H31" i="1"/>
  <c r="I105" i="1"/>
  <c r="I63" i="1"/>
  <c r="F35" i="1"/>
  <c r="E35" i="1"/>
  <c r="I33" i="1"/>
  <c r="I62" i="1"/>
  <c r="H62" i="1"/>
  <c r="D35" i="1"/>
  <c r="G65" i="1"/>
  <c r="H63" i="1"/>
  <c r="I95" i="1"/>
  <c r="F65" i="1"/>
  <c r="E65" i="1"/>
  <c r="I60" i="1"/>
  <c r="H30" i="1"/>
  <c r="I30" i="1"/>
  <c r="H60" i="1"/>
  <c r="I35" i="1" l="1"/>
  <c r="I65" i="1"/>
  <c r="H35" i="1"/>
  <c r="H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4" authorId="0" shapeId="0" xr:uid="{00000000-0006-0000-0000-000001000000}">
      <text>
        <r>
          <rPr>
            <sz val="9"/>
            <color rgb="FF000000"/>
            <rFont val="Tahoma"/>
            <family val="2"/>
          </rPr>
          <t xml:space="preserve">SMECO uses different criteria for C&amp;I. Small is less than 25kW. Mid is demand of 25-1000kW. Large is greater than 1000kW
</t>
        </r>
      </text>
    </comment>
  </commentList>
</comments>
</file>

<file path=xl/sharedStrings.xml><?xml version="1.0" encoding="utf-8"?>
<sst xmlns="http://schemas.openxmlformats.org/spreadsheetml/2006/main" count="174" uniqueCount="85">
  <si>
    <t>Total number of all residential TOU accounts</t>
  </si>
  <si>
    <t>Percentage of Res. TOU accounts served by suppliers</t>
  </si>
  <si>
    <t>BGE</t>
  </si>
  <si>
    <t>Pepco</t>
  </si>
  <si>
    <t>Residential TOU MW Load served by suppliers</t>
  </si>
  <si>
    <t>Total MW load of all residential TOU accounts</t>
  </si>
  <si>
    <t>Percentage of Res. TOU MW load served by suppliers</t>
  </si>
  <si>
    <t>*Only BGE and Pepco have significant number of Residential TOU customers</t>
  </si>
  <si>
    <r>
      <t xml:space="preserve">   </t>
    </r>
    <r>
      <rPr>
        <sz val="10"/>
        <rFont val="Arial"/>
        <family val="2"/>
      </rPr>
      <t>generation rates went into effect for all customers, with the exception of AP residential customers, effective July 2004.</t>
    </r>
  </si>
  <si>
    <t xml:space="preserve">   level for small C&amp;I service (Type 1 SOS) for each utility but less than 600 kW.</t>
  </si>
  <si>
    <t xml:space="preserve">   25 kW.  These customers are eligible for "Type 1" fixed price utility Standard Offer Service</t>
  </si>
  <si>
    <t>Special Analysis Tables</t>
  </si>
  <si>
    <t>Potomac Edison</t>
  </si>
  <si>
    <t>PE Switches from Supplier</t>
  </si>
  <si>
    <t>PE Switches to Supplier</t>
  </si>
  <si>
    <t>PE</t>
  </si>
  <si>
    <t>Electric Choice Enrollment Monthly Report</t>
  </si>
  <si>
    <t>All Investor Owned Utilities in Maryland</t>
  </si>
  <si>
    <t>A description of all terms used in these tables is provided on the last page following the tables.</t>
  </si>
  <si>
    <t>Number of Customers Served by Electric Suppliers</t>
  </si>
  <si>
    <t>Distribution Utility</t>
  </si>
  <si>
    <t>Residential</t>
  </si>
  <si>
    <t>Small C &amp; I</t>
  </si>
  <si>
    <t>Mid C &amp; I</t>
  </si>
  <si>
    <t>Large C &amp; I</t>
  </si>
  <si>
    <t>All C &amp; I</t>
  </si>
  <si>
    <t>Total</t>
  </si>
  <si>
    <t xml:space="preserve">Baltimore Gas and Electric </t>
  </si>
  <si>
    <t>Potomac Electric Power</t>
  </si>
  <si>
    <t>Total Number of Distribution Service Accounts</t>
  </si>
  <si>
    <t>Baltimore Gas and Electric</t>
  </si>
  <si>
    <t>Percentage of Customers Served by Electric Suppliers</t>
  </si>
  <si>
    <t>Total Demand in MW (Peak Load Obligation) Served by Electric Suppliers</t>
  </si>
  <si>
    <t>Total MW Peak Load Obligation for all Distribution Accounts</t>
  </si>
  <si>
    <t>Percentage of Peak Load Obligation Served by Electric Suppliers</t>
  </si>
  <si>
    <t>Number of Electric Suppliers Serving Enrolled Customers</t>
  </si>
  <si>
    <t>Note: Suppliers may serve more than one customer type and operate in more than one service territory.</t>
  </si>
  <si>
    <t>Number of Customers that Switched from or to a Supplier During This Reporting Month</t>
  </si>
  <si>
    <t>Note: A switch from a supplier can be either to another supplier or to utility Standard Offer Service</t>
  </si>
  <si>
    <t>BGE Switches from Supplier</t>
  </si>
  <si>
    <t>BGE Switches to Supplier</t>
  </si>
  <si>
    <t>Pepco Switches from Supplier</t>
  </si>
  <si>
    <t>Pepco Switches to Supplier</t>
  </si>
  <si>
    <t>Total Switches from Suppliers</t>
  </si>
  <si>
    <t>Total Switches to Suppliers</t>
  </si>
  <si>
    <t>Residential Time-Of-Use Enrollment</t>
  </si>
  <si>
    <t>This table focuses only on BGE and Pepco Residential Time-Of-Use metered customers*</t>
  </si>
  <si>
    <t>The customers and load represented in this table are included in the total residential information above</t>
  </si>
  <si>
    <t>Residential TOU accounts served by suppliers</t>
  </si>
  <si>
    <t xml:space="preserve">   Generation rates are based on the Case 8908 Standard Offer Service framework. </t>
  </si>
  <si>
    <t xml:space="preserve">   600 kW, these customers are eligible for either "Type 3" fixed price utility Standard Offer Service</t>
  </si>
  <si>
    <t xml:space="preserve">   or hourly priced service (based on PJM hourly LMP) if they do not switch to a supplier.</t>
  </si>
  <si>
    <t>Large C&amp;I Customers on Utility Service</t>
  </si>
  <si>
    <t xml:space="preserve">For those large C&amp;I customers who are NOT served by suppliers, this table outlines number of customers </t>
  </si>
  <si>
    <t>and amount of load served under the Type 3 fixed price and the hourly priced options</t>
  </si>
  <si>
    <t>Type 3 Fixed Price customers</t>
  </si>
  <si>
    <t>Type 3 Fixed Price MW Load</t>
  </si>
  <si>
    <t>Hourly Priced customers</t>
  </si>
  <si>
    <t>Hourly Priced MW Load</t>
  </si>
  <si>
    <t>Terms and clarifications for Enrollment Report Tables</t>
  </si>
  <si>
    <t>All investor owned utility customers are eligible to take service from competitive retail electric suppliers. Market based</t>
  </si>
  <si>
    <t>Small C&amp;I customers are commercial or industrial customers with demands less than or equal to</t>
  </si>
  <si>
    <t>Mid-sized C&amp;I customers are commercial or industrial customers with demands greater than the</t>
  </si>
  <si>
    <t>Large C&amp;I customers are commercial or industrial customers with demands equal to or greater than</t>
  </si>
  <si>
    <t>Delmarva Power &amp; Light</t>
  </si>
  <si>
    <t>Delmarva Switches from Supplier</t>
  </si>
  <si>
    <t>Delmarva Switches to Supplier</t>
  </si>
  <si>
    <t>Delmarva</t>
  </si>
  <si>
    <t xml:space="preserve">   These customers are eligible for "Type 2" fixed price utility Standard Offer Service if they do not switch to a supplier.</t>
  </si>
  <si>
    <t>The format for these reports changed effective May, 2004.  All "Residential" and "Total" information is comparable</t>
  </si>
  <si>
    <t xml:space="preserve">  in prior reports, before and after the format change. The "All C&amp;I" column is comparable to  the "Non-Residential" </t>
  </si>
  <si>
    <t xml:space="preserve">   that is comparable to the "Special Analysis" tables.</t>
  </si>
  <si>
    <t xml:space="preserve">  column and the "Total" columns are comparable to prior reports. There is no information in the prior reports</t>
  </si>
  <si>
    <t>In accordance with Case 9064, the definitions of Small C&amp;I, Mid C&amp;I and Large C&amp;I customers will remain in effect until June 2008.</t>
  </si>
  <si>
    <t>Southern Maryland Electric Co-Op</t>
  </si>
  <si>
    <t>SMECO Switches from Supplier</t>
  </si>
  <si>
    <t>SMECO Switches to Supplier</t>
  </si>
  <si>
    <t>SMECO</t>
  </si>
  <si>
    <r>
      <rPr>
        <b/>
        <i/>
        <sz val="10"/>
        <color rgb="FFFF0000"/>
        <rFont val="Arial"/>
        <family val="2"/>
      </rPr>
      <t>814e Enrollment</t>
    </r>
    <r>
      <rPr>
        <b/>
        <sz val="10"/>
        <rFont val="Arial"/>
        <family val="2"/>
      </rPr>
      <t xml:space="preserve"> is a </t>
    </r>
    <r>
      <rPr>
        <b/>
        <i/>
        <sz val="10"/>
        <color rgb="FFFF0000"/>
        <rFont val="Arial"/>
        <family val="2"/>
      </rPr>
      <t>switch</t>
    </r>
    <r>
      <rPr>
        <b/>
        <sz val="10"/>
        <rFont val="Arial"/>
        <family val="2"/>
      </rPr>
      <t xml:space="preserve"> from the utility SOS </t>
    </r>
    <r>
      <rPr>
        <b/>
        <i/>
        <sz val="10"/>
        <color rgb="FFFF0000"/>
        <rFont val="Arial"/>
        <family val="2"/>
      </rPr>
      <t>to a supplier</t>
    </r>
  </si>
  <si>
    <r>
      <rPr>
        <b/>
        <i/>
        <sz val="10"/>
        <color rgb="FFFF0000"/>
        <rFont val="Arial"/>
        <family val="2"/>
      </rPr>
      <t>814d Drop</t>
    </r>
    <r>
      <rPr>
        <b/>
        <sz val="10"/>
        <rFont val="Arial"/>
        <family val="2"/>
      </rPr>
      <t xml:space="preserve"> is a </t>
    </r>
    <r>
      <rPr>
        <b/>
        <i/>
        <sz val="10"/>
        <color rgb="FFFF0000"/>
        <rFont val="Arial"/>
        <family val="2"/>
      </rPr>
      <t>switch</t>
    </r>
    <r>
      <rPr>
        <b/>
        <sz val="10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from supplier</t>
    </r>
    <r>
      <rPr>
        <b/>
        <sz val="10"/>
        <rFont val="Arial"/>
        <family val="2"/>
      </rPr>
      <t xml:space="preserve"> to utility SOS</t>
    </r>
  </si>
  <si>
    <t xml:space="preserve">   if they do not switch to a supplier. </t>
  </si>
  <si>
    <t xml:space="preserve">   SMECO refers to these customers as those with demandsgreater than the level for small C&amp;I service but less than 1000 kW.</t>
  </si>
  <si>
    <t xml:space="preserve">   SMECO refers to these customers as those with demands greater than 1000 kW.</t>
  </si>
  <si>
    <t>Month Ending September 30, 2024</t>
  </si>
  <si>
    <t xml:space="preserve">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</si>
</sst>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rgb="FF000000"/>
      <name val="Tahoma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33">
    <xf numFmtId="0" fontId="0" fillId="0" borderId="0" xfId="0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3" fillId="0" borderId="0" xfId="0" applyFont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/>
    <xf numFmtId="0" fontId="5" fillId="0" borderId="3" xfId="0" applyFont="1" applyBorder="1"/>
    <xf numFmtId="0" fontId="5" fillId="0" borderId="4" xfId="0" applyFont="1" applyBorder="1"/>
    <xf numFmtId="0" fontId="5" fillId="0" borderId="1" xfId="0" applyFont="1" applyBorder="1"/>
    <xf numFmtId="0" fontId="6" fillId="0" borderId="3" xfId="0" applyFont="1" applyBorder="1"/>
    <xf numFmtId="0" fontId="6" fillId="0" borderId="4" xfId="0" applyFont="1" applyBorder="1"/>
    <xf numFmtId="165" fontId="5" fillId="0" borderId="3" xfId="0" applyNumberFormat="1" applyFont="1" applyBorder="1"/>
    <xf numFmtId="165" fontId="5" fillId="0" borderId="4" xfId="0" applyNumberFormat="1" applyFont="1" applyBorder="1"/>
    <xf numFmtId="3" fontId="6" fillId="0" borderId="1" xfId="0" applyNumberFormat="1" applyFont="1" applyBorder="1"/>
    <xf numFmtId="0" fontId="0" fillId="0" borderId="8" xfId="0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3" fillId="0" borderId="10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165" fontId="5" fillId="0" borderId="10" xfId="0" applyNumberFormat="1" applyFont="1" applyBorder="1"/>
    <xf numFmtId="165" fontId="3" fillId="0" borderId="10" xfId="0" applyNumberFormat="1" applyFont="1" applyBorder="1"/>
    <xf numFmtId="165" fontId="7" fillId="0" borderId="12" xfId="0" applyNumberFormat="1" applyFont="1" applyBorder="1"/>
    <xf numFmtId="165" fontId="7" fillId="0" borderId="13" xfId="0" applyNumberFormat="1" applyFont="1" applyBorder="1"/>
    <xf numFmtId="165" fontId="7" fillId="0" borderId="14" xfId="0" applyNumberFormat="1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165" fontId="5" fillId="0" borderId="20" xfId="0" applyNumberFormat="1" applyFont="1" applyBorder="1"/>
    <xf numFmtId="165" fontId="5" fillId="0" borderId="21" xfId="0" applyNumberFormat="1" applyFont="1" applyBorder="1"/>
    <xf numFmtId="0" fontId="7" fillId="0" borderId="10" xfId="0" applyFont="1" applyBorder="1"/>
    <xf numFmtId="0" fontId="6" fillId="0" borderId="13" xfId="0" applyFont="1" applyBorder="1"/>
    <xf numFmtId="0" fontId="6" fillId="0" borderId="14" xfId="0" applyFont="1" applyBorder="1"/>
    <xf numFmtId="3" fontId="6" fillId="0" borderId="15" xfId="0" applyNumberFormat="1" applyFont="1" applyBorder="1"/>
    <xf numFmtId="0" fontId="0" fillId="0" borderId="13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/>
    <xf numFmtId="0" fontId="0" fillId="0" borderId="27" xfId="0" applyBorder="1"/>
    <xf numFmtId="3" fontId="6" fillId="0" borderId="30" xfId="0" applyNumberFormat="1" applyFont="1" applyBorder="1"/>
    <xf numFmtId="0" fontId="9" fillId="0" borderId="3" xfId="0" applyFont="1" applyBorder="1"/>
    <xf numFmtId="0" fontId="9" fillId="0" borderId="0" xfId="0" applyFont="1"/>
    <xf numFmtId="165" fontId="9" fillId="0" borderId="3" xfId="0" applyNumberFormat="1" applyFont="1" applyBorder="1"/>
    <xf numFmtId="0" fontId="10" fillId="0" borderId="0" xfId="0" applyFont="1"/>
    <xf numFmtId="0" fontId="10" fillId="0" borderId="7" xfId="0" applyFont="1" applyBorder="1"/>
    <xf numFmtId="0" fontId="10" fillId="0" borderId="10" xfId="0" applyFont="1" applyBorder="1"/>
    <xf numFmtId="165" fontId="10" fillId="0" borderId="0" xfId="0" applyNumberFormat="1" applyFont="1"/>
    <xf numFmtId="165" fontId="10" fillId="0" borderId="5" xfId="0" applyNumberFormat="1" applyFont="1" applyBorder="1"/>
    <xf numFmtId="0" fontId="10" fillId="0" borderId="22" xfId="0" applyFont="1" applyBorder="1"/>
    <xf numFmtId="0" fontId="10" fillId="0" borderId="26" xfId="0" applyFont="1" applyBorder="1"/>
    <xf numFmtId="0" fontId="10" fillId="0" borderId="12" xfId="0" applyFont="1" applyBorder="1"/>
    <xf numFmtId="0" fontId="10" fillId="0" borderId="0" xfId="0" applyFont="1" applyAlignment="1">
      <alignment horizontal="center"/>
    </xf>
    <xf numFmtId="0" fontId="10" fillId="0" borderId="9" xfId="0" applyFont="1" applyBorder="1"/>
    <xf numFmtId="3" fontId="10" fillId="0" borderId="11" xfId="0" applyNumberFormat="1" applyFont="1" applyBorder="1"/>
    <xf numFmtId="0" fontId="10" fillId="0" borderId="8" xfId="0" applyFont="1" applyBorder="1"/>
    <xf numFmtId="0" fontId="10" fillId="0" borderId="1" xfId="0" applyFont="1" applyBorder="1"/>
    <xf numFmtId="0" fontId="10" fillId="0" borderId="2" xfId="0" applyFont="1" applyBorder="1"/>
    <xf numFmtId="0" fontId="10" fillId="0" borderId="23" xfId="0" applyFont="1" applyBorder="1"/>
    <xf numFmtId="0" fontId="10" fillId="0" borderId="27" xfId="0" applyFont="1" applyBorder="1"/>
    <xf numFmtId="0" fontId="10" fillId="0" borderId="28" xfId="0" applyFont="1" applyBorder="1"/>
    <xf numFmtId="0" fontId="10" fillId="0" borderId="11" xfId="0" applyFont="1" applyBorder="1"/>
    <xf numFmtId="0" fontId="10" fillId="0" borderId="3" xfId="0" applyFont="1" applyBorder="1"/>
    <xf numFmtId="10" fontId="10" fillId="0" borderId="11" xfId="0" applyNumberFormat="1" applyFont="1" applyBorder="1"/>
    <xf numFmtId="166" fontId="10" fillId="0" borderId="11" xfId="0" applyNumberFormat="1" applyFont="1" applyBorder="1"/>
    <xf numFmtId="0" fontId="10" fillId="0" borderId="13" xfId="0" applyFont="1" applyBorder="1"/>
    <xf numFmtId="10" fontId="10" fillId="0" borderId="16" xfId="0" applyNumberFormat="1" applyFont="1" applyBorder="1"/>
    <xf numFmtId="0" fontId="10" fillId="0" borderId="4" xfId="0" applyFont="1" applyBorder="1"/>
    <xf numFmtId="1" fontId="10" fillId="0" borderId="1" xfId="0" applyNumberFormat="1" applyFont="1" applyBorder="1"/>
    <xf numFmtId="1" fontId="10" fillId="0" borderId="11" xfId="0" applyNumberFormat="1" applyFont="1" applyBorder="1"/>
    <xf numFmtId="0" fontId="10" fillId="0" borderId="14" xfId="0" applyFont="1" applyBorder="1"/>
    <xf numFmtId="0" fontId="2" fillId="0" borderId="0" xfId="0" applyFont="1"/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/>
    <xf numFmtId="0" fontId="13" fillId="0" borderId="0" xfId="0" applyFont="1"/>
    <xf numFmtId="3" fontId="0" fillId="0" borderId="0" xfId="0" applyNumberFormat="1"/>
    <xf numFmtId="3" fontId="10" fillId="0" borderId="0" xfId="0" applyNumberFormat="1" applyFont="1"/>
    <xf numFmtId="0" fontId="3" fillId="0" borderId="1" xfId="0" applyFont="1" applyBorder="1" applyAlignment="1">
      <alignment horizontal="center"/>
    </xf>
    <xf numFmtId="3" fontId="10" fillId="0" borderId="1" xfId="0" applyNumberFormat="1" applyFont="1" applyBorder="1"/>
    <xf numFmtId="3" fontId="10" fillId="0" borderId="1" xfId="0" applyNumberFormat="1" applyFont="1" applyBorder="1" applyAlignment="1">
      <alignment wrapText="1"/>
    </xf>
    <xf numFmtId="38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0" fontId="10" fillId="0" borderId="6" xfId="0" applyFont="1" applyBorder="1"/>
    <xf numFmtId="0" fontId="10" fillId="0" borderId="1" xfId="0" applyFont="1" applyBorder="1" applyAlignment="1">
      <alignment horizontal="right"/>
    </xf>
    <xf numFmtId="3" fontId="10" fillId="0" borderId="1" xfId="0" applyNumberFormat="1" applyFont="1" applyBorder="1" applyAlignment="1">
      <alignment horizontal="right" vertical="top" wrapText="1"/>
    </xf>
    <xf numFmtId="3" fontId="10" fillId="0" borderId="4" xfId="0" applyNumberFormat="1" applyFont="1" applyBorder="1"/>
    <xf numFmtId="10" fontId="10" fillId="0" borderId="1" xfId="0" applyNumberFormat="1" applyFont="1" applyBorder="1" applyAlignment="1">
      <alignment horizontal="right"/>
    </xf>
    <xf numFmtId="10" fontId="10" fillId="0" borderId="4" xfId="0" applyNumberFormat="1" applyFont="1" applyBorder="1"/>
    <xf numFmtId="43" fontId="10" fillId="0" borderId="1" xfId="1" applyFont="1" applyFill="1" applyBorder="1" applyAlignment="1">
      <alignment horizontal="right" vertical="top" wrapText="1"/>
    </xf>
    <xf numFmtId="43" fontId="2" fillId="0" borderId="4" xfId="1" applyFont="1" applyFill="1" applyBorder="1"/>
    <xf numFmtId="0" fontId="10" fillId="0" borderId="24" xfId="0" applyFont="1" applyBorder="1"/>
    <xf numFmtId="10" fontId="10" fillId="0" borderId="25" xfId="0" applyNumberFormat="1" applyFont="1" applyBorder="1"/>
    <xf numFmtId="10" fontId="10" fillId="0" borderId="15" xfId="0" applyNumberFormat="1" applyFont="1" applyBorder="1"/>
    <xf numFmtId="1" fontId="10" fillId="0" borderId="2" xfId="0" applyNumberFormat="1" applyFont="1" applyBorder="1"/>
    <xf numFmtId="165" fontId="10" fillId="0" borderId="15" xfId="0" applyNumberFormat="1" applyFont="1" applyBorder="1"/>
    <xf numFmtId="165" fontId="10" fillId="0" borderId="29" xfId="0" applyNumberFormat="1" applyFont="1" applyBorder="1"/>
    <xf numFmtId="1" fontId="10" fillId="0" borderId="16" xfId="0" applyNumberFormat="1" applyFont="1" applyBorder="1"/>
    <xf numFmtId="3" fontId="10" fillId="0" borderId="1" xfId="0" applyNumberFormat="1" applyFont="1" applyBorder="1" applyAlignment="1">
      <alignment horizontal="right"/>
    </xf>
    <xf numFmtId="3" fontId="10" fillId="0" borderId="11" xfId="0" applyNumberFormat="1" applyFont="1" applyBorder="1" applyAlignment="1">
      <alignment horizontal="right"/>
    </xf>
    <xf numFmtId="0" fontId="10" fillId="0" borderId="1" xfId="0" applyFont="1" applyBorder="1" applyAlignment="1">
      <alignment horizontal="right" vertical="top" wrapText="1"/>
    </xf>
    <xf numFmtId="3" fontId="7" fillId="0" borderId="15" xfId="0" applyNumberFormat="1" applyFont="1" applyBorder="1" applyAlignment="1">
      <alignment horizontal="right"/>
    </xf>
    <xf numFmtId="3" fontId="7" fillId="0" borderId="15" xfId="0" applyNumberFormat="1" applyFont="1" applyBorder="1"/>
    <xf numFmtId="3" fontId="7" fillId="0" borderId="16" xfId="0" applyNumberFormat="1" applyFont="1" applyBorder="1"/>
    <xf numFmtId="0" fontId="10" fillId="0" borderId="0" xfId="0" applyFont="1" applyAlignment="1">
      <alignment horizontal="right"/>
    </xf>
    <xf numFmtId="0" fontId="10" fillId="0" borderId="8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64" fontId="10" fillId="0" borderId="1" xfId="0" applyNumberFormat="1" applyFont="1" applyBorder="1"/>
    <xf numFmtId="164" fontId="10" fillId="0" borderId="11" xfId="0" applyNumberFormat="1" applyFont="1" applyBorder="1"/>
    <xf numFmtId="164" fontId="7" fillId="0" borderId="15" xfId="0" applyNumberFormat="1" applyFont="1" applyBorder="1"/>
    <xf numFmtId="164" fontId="7" fillId="0" borderId="16" xfId="0" applyNumberFormat="1" applyFont="1" applyBorder="1"/>
    <xf numFmtId="165" fontId="5" fillId="0" borderId="1" xfId="0" applyNumberFormat="1" applyFont="1" applyBorder="1"/>
    <xf numFmtId="165" fontId="5" fillId="0" borderId="11" xfId="0" applyNumberFormat="1" applyFont="1" applyBorder="1"/>
    <xf numFmtId="167" fontId="10" fillId="0" borderId="1" xfId="1" applyNumberFormat="1" applyFont="1" applyFill="1" applyBorder="1" applyAlignment="1">
      <alignment horizontal="right" vertical="top" wrapText="1"/>
    </xf>
    <xf numFmtId="164" fontId="10" fillId="0" borderId="0" xfId="0" applyNumberFormat="1" applyFont="1"/>
    <xf numFmtId="165" fontId="5" fillId="0" borderId="2" xfId="0" applyNumberFormat="1" applyFont="1" applyBorder="1"/>
    <xf numFmtId="0" fontId="13" fillId="0" borderId="15" xfId="0" applyFont="1" applyBorder="1"/>
    <xf numFmtId="1" fontId="7" fillId="0" borderId="16" xfId="0" applyNumberFormat="1" applyFont="1" applyBorder="1"/>
    <xf numFmtId="3" fontId="2" fillId="0" borderId="0" xfId="0" applyNumberFormat="1" applyFont="1"/>
    <xf numFmtId="43" fontId="10" fillId="0" borderId="1" xfId="1" applyFont="1" applyBorder="1" applyAlignment="1">
      <alignment horizontal="right"/>
    </xf>
    <xf numFmtId="49" fontId="0" fillId="0" borderId="22" xfId="0" applyNumberForma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4" fontId="0" fillId="0" borderId="0" xfId="0" applyNumberFormat="1"/>
  </cellXfs>
  <cellStyles count="3">
    <cellStyle name="Comma" xfId="1" builtinId="3"/>
    <cellStyle name="Normal" xfId="0" builtinId="0"/>
    <cellStyle name="Normal 2" xfId="2" xr:uid="{A2BA7ACA-5959-46D7-9415-1886DEB0077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47"/>
  <sheetViews>
    <sheetView tabSelected="1" zoomScaleNormal="100" workbookViewId="0">
      <selection activeCell="M33" sqref="M33"/>
    </sheetView>
  </sheetViews>
  <sheetFormatPr defaultColWidth="8.85546875" defaultRowHeight="12.75" x14ac:dyDescent="0.2"/>
  <cols>
    <col min="1" max="1" width="8.85546875" style="48"/>
    <col min="3" max="3" width="15.28515625" customWidth="1"/>
    <col min="4" max="4" width="11.85546875" style="48" customWidth="1"/>
    <col min="5" max="5" width="11.42578125" style="48" customWidth="1"/>
    <col min="6" max="7" width="12.42578125" style="48" customWidth="1"/>
    <col min="8" max="9" width="13.28515625" style="48" customWidth="1"/>
    <col min="11" max="11" width="11.28515625" bestFit="1" customWidth="1"/>
    <col min="12" max="12" width="10.28515625" bestFit="1" customWidth="1"/>
    <col min="13" max="13" width="9.28515625" bestFit="1" customWidth="1"/>
    <col min="14" max="14" width="9" bestFit="1" customWidth="1"/>
  </cols>
  <sheetData>
    <row r="1" spans="1:17" x14ac:dyDescent="0.2">
      <c r="K1" s="75"/>
    </row>
    <row r="2" spans="1:17" x14ac:dyDescent="0.2">
      <c r="F2" s="4" t="s">
        <v>16</v>
      </c>
      <c r="J2" s="80"/>
      <c r="K2" s="80"/>
      <c r="L2" s="80"/>
    </row>
    <row r="3" spans="1:17" x14ac:dyDescent="0.2">
      <c r="F3" s="4" t="s">
        <v>17</v>
      </c>
      <c r="I3" s="81"/>
      <c r="K3" s="80"/>
    </row>
    <row r="4" spans="1:17" x14ac:dyDescent="0.2">
      <c r="F4" s="4" t="s">
        <v>83</v>
      </c>
      <c r="H4" s="75"/>
      <c r="I4" s="81"/>
      <c r="J4" s="80"/>
      <c r="K4" s="80"/>
    </row>
    <row r="5" spans="1:17" x14ac:dyDescent="0.2">
      <c r="F5" s="76"/>
      <c r="H5" s="75"/>
      <c r="I5" s="75"/>
      <c r="J5" s="75"/>
    </row>
    <row r="6" spans="1:17" x14ac:dyDescent="0.2">
      <c r="E6" s="56"/>
      <c r="F6" s="56" t="s">
        <v>18</v>
      </c>
    </row>
    <row r="7" spans="1:17" ht="13.5" thickBot="1" x14ac:dyDescent="0.25"/>
    <row r="8" spans="1:17" x14ac:dyDescent="0.2">
      <c r="A8" s="49"/>
      <c r="B8" s="17"/>
      <c r="C8" s="17"/>
      <c r="D8" s="18"/>
      <c r="E8" s="18"/>
      <c r="F8" s="19" t="s">
        <v>19</v>
      </c>
      <c r="G8" s="18"/>
      <c r="H8" s="18"/>
      <c r="I8" s="57"/>
    </row>
    <row r="9" spans="1:17" x14ac:dyDescent="0.2">
      <c r="A9" s="20" t="s">
        <v>20</v>
      </c>
      <c r="B9" s="9"/>
      <c r="C9" s="10"/>
      <c r="D9" s="11" t="s">
        <v>21</v>
      </c>
      <c r="E9" s="11" t="s">
        <v>22</v>
      </c>
      <c r="F9" s="11" t="s">
        <v>23</v>
      </c>
      <c r="G9" s="11" t="s">
        <v>24</v>
      </c>
      <c r="H9" s="11" t="s">
        <v>25</v>
      </c>
      <c r="I9" s="21" t="s">
        <v>26</v>
      </c>
    </row>
    <row r="10" spans="1:17" x14ac:dyDescent="0.2">
      <c r="A10" s="22" t="s">
        <v>12</v>
      </c>
      <c r="B10" s="1"/>
      <c r="C10" s="78"/>
      <c r="D10" s="103">
        <v>15951</v>
      </c>
      <c r="E10" s="103">
        <v>8692</v>
      </c>
      <c r="F10" s="103">
        <v>3761</v>
      </c>
      <c r="G10" s="103">
        <v>100</v>
      </c>
      <c r="H10" s="103">
        <f>SUM(E10:G10)</f>
        <v>12553</v>
      </c>
      <c r="I10" s="104">
        <f>SUM(D10:G10)</f>
        <v>28504</v>
      </c>
      <c r="K10" s="124"/>
      <c r="L10" s="124"/>
      <c r="M10" s="124"/>
      <c r="N10" s="124"/>
      <c r="O10" s="124"/>
      <c r="P10" s="124"/>
      <c r="Q10" s="124"/>
    </row>
    <row r="11" spans="1:17" s="46" customFormat="1" x14ac:dyDescent="0.2">
      <c r="A11" s="22" t="s">
        <v>27</v>
      </c>
      <c r="B11" s="45"/>
      <c r="C11" s="45"/>
      <c r="D11" s="90">
        <v>184387</v>
      </c>
      <c r="E11" s="90">
        <v>34285</v>
      </c>
      <c r="F11" s="90">
        <v>15040</v>
      </c>
      <c r="G11" s="105">
        <v>495</v>
      </c>
      <c r="H11" s="103">
        <f t="shared" ref="H11:H14" si="0">SUM(E11:G11)</f>
        <v>49820</v>
      </c>
      <c r="I11" s="104">
        <f>SUM(D11:G11)</f>
        <v>234207</v>
      </c>
      <c r="K11" s="124"/>
      <c r="L11" s="124"/>
      <c r="M11" s="124"/>
      <c r="N11" s="124"/>
      <c r="O11" s="124"/>
      <c r="P11" s="124"/>
      <c r="Q11" s="124"/>
    </row>
    <row r="12" spans="1:17" x14ac:dyDescent="0.2">
      <c r="A12" s="22" t="s">
        <v>64</v>
      </c>
      <c r="B12" s="1"/>
      <c r="C12" s="1"/>
      <c r="D12" s="103">
        <v>14053</v>
      </c>
      <c r="E12" s="103">
        <v>8146</v>
      </c>
      <c r="F12" s="103">
        <v>3426</v>
      </c>
      <c r="G12" s="103">
        <v>0</v>
      </c>
      <c r="H12" s="103">
        <f t="shared" si="0"/>
        <v>11572</v>
      </c>
      <c r="I12" s="104">
        <f>SUM(D12:G12)</f>
        <v>25625</v>
      </c>
      <c r="K12" s="124"/>
      <c r="L12" s="124"/>
      <c r="M12" s="124"/>
      <c r="N12" s="124"/>
      <c r="O12" s="124"/>
      <c r="P12" s="124"/>
      <c r="Q12" s="124"/>
    </row>
    <row r="13" spans="1:17" x14ac:dyDescent="0.2">
      <c r="A13" s="22" t="s">
        <v>28</v>
      </c>
      <c r="B13" s="1"/>
      <c r="C13" s="1"/>
      <c r="D13" s="103">
        <v>66725</v>
      </c>
      <c r="E13" s="103">
        <v>9518</v>
      </c>
      <c r="F13" s="103">
        <v>9622</v>
      </c>
      <c r="G13" s="103">
        <v>440</v>
      </c>
      <c r="H13" s="103">
        <f t="shared" si="0"/>
        <v>19580</v>
      </c>
      <c r="I13" s="104">
        <f>SUM(D13:G13)</f>
        <v>86305</v>
      </c>
      <c r="K13" s="124"/>
      <c r="L13" s="124" t="s">
        <v>84</v>
      </c>
      <c r="M13" s="124"/>
      <c r="N13" s="124"/>
      <c r="O13" s="124"/>
      <c r="P13" s="124"/>
      <c r="Q13" s="124"/>
    </row>
    <row r="14" spans="1:17" x14ac:dyDescent="0.2">
      <c r="A14" s="22" t="s">
        <v>74</v>
      </c>
      <c r="B14" s="1"/>
      <c r="C14" s="2"/>
      <c r="D14" s="103">
        <v>2322</v>
      </c>
      <c r="E14" s="103">
        <v>228</v>
      </c>
      <c r="F14" s="103">
        <v>107</v>
      </c>
      <c r="G14" s="103">
        <v>1</v>
      </c>
      <c r="H14" s="103">
        <f t="shared" si="0"/>
        <v>336</v>
      </c>
      <c r="I14" s="104">
        <f>SUM(D14:G14)</f>
        <v>2658</v>
      </c>
      <c r="K14" s="124"/>
      <c r="L14" s="124"/>
      <c r="M14" s="124"/>
      <c r="N14" s="124"/>
      <c r="O14" s="124"/>
      <c r="P14" s="124"/>
      <c r="Q14" s="124"/>
    </row>
    <row r="15" spans="1:17" ht="13.5" thickBot="1" x14ac:dyDescent="0.25">
      <c r="A15" s="23" t="s">
        <v>26</v>
      </c>
      <c r="B15" s="24"/>
      <c r="C15" s="25"/>
      <c r="D15" s="106">
        <f>SUM(D10:D14)</f>
        <v>283438</v>
      </c>
      <c r="E15" s="106">
        <f>SUM(E10:E14)</f>
        <v>60869</v>
      </c>
      <c r="F15" s="106">
        <f>SUM(F10:F14)</f>
        <v>31956</v>
      </c>
      <c r="G15" s="106">
        <f>SUM(G10:G14)</f>
        <v>1036</v>
      </c>
      <c r="H15" s="107">
        <f t="shared" ref="H15:I15" si="1">SUM(H10:H14)</f>
        <v>93861</v>
      </c>
      <c r="I15" s="108">
        <f t="shared" si="1"/>
        <v>377299</v>
      </c>
      <c r="K15" s="124"/>
      <c r="L15" s="124"/>
      <c r="M15" s="124"/>
      <c r="N15" s="124"/>
      <c r="O15" s="124"/>
      <c r="P15" s="124"/>
      <c r="Q15" s="124"/>
    </row>
    <row r="16" spans="1:17" x14ac:dyDescent="0.2">
      <c r="D16" s="109"/>
      <c r="E16" s="109"/>
      <c r="F16" s="109"/>
      <c r="G16" s="109"/>
      <c r="K16" s="80"/>
      <c r="L16" s="80"/>
      <c r="M16" s="80"/>
      <c r="N16" s="80"/>
    </row>
    <row r="17" spans="1:19" ht="13.5" thickBot="1" x14ac:dyDescent="0.25">
      <c r="D17" s="109"/>
      <c r="E17" s="109"/>
      <c r="F17" s="109"/>
      <c r="G17" s="109"/>
    </row>
    <row r="18" spans="1:19" x14ac:dyDescent="0.2">
      <c r="A18" s="49"/>
      <c r="B18" s="17"/>
      <c r="C18" s="17"/>
      <c r="D18" s="110"/>
      <c r="E18" s="110"/>
      <c r="F18" s="111" t="s">
        <v>29</v>
      </c>
      <c r="G18" s="110"/>
      <c r="H18" s="59"/>
      <c r="I18" s="57"/>
    </row>
    <row r="19" spans="1:19" x14ac:dyDescent="0.2">
      <c r="A19" s="20" t="s">
        <v>20</v>
      </c>
      <c r="B19" s="9"/>
      <c r="C19" s="10"/>
      <c r="D19" s="112" t="s">
        <v>21</v>
      </c>
      <c r="E19" s="112" t="s">
        <v>22</v>
      </c>
      <c r="F19" s="112" t="s">
        <v>23</v>
      </c>
      <c r="G19" s="112" t="s">
        <v>24</v>
      </c>
      <c r="H19" s="11" t="s">
        <v>25</v>
      </c>
      <c r="I19" s="21" t="s">
        <v>26</v>
      </c>
    </row>
    <row r="20" spans="1:19" x14ac:dyDescent="0.2">
      <c r="A20" s="22" t="s">
        <v>12</v>
      </c>
      <c r="B20" s="1"/>
      <c r="C20" s="1"/>
      <c r="D20" s="103">
        <v>259796</v>
      </c>
      <c r="E20" s="103">
        <v>30751</v>
      </c>
      <c r="F20" s="103">
        <v>6313</v>
      </c>
      <c r="G20" s="103">
        <v>106</v>
      </c>
      <c r="H20" s="103">
        <f>SUM(E20:G20)</f>
        <v>37170</v>
      </c>
      <c r="I20" s="104">
        <f>SUM(D20:G20)</f>
        <v>296966</v>
      </c>
    </row>
    <row r="21" spans="1:19" s="46" customFormat="1" x14ac:dyDescent="0.2">
      <c r="A21" s="22" t="s">
        <v>30</v>
      </c>
      <c r="B21" s="45"/>
      <c r="C21" s="45"/>
      <c r="D21" s="90">
        <v>1215945</v>
      </c>
      <c r="E21" s="90">
        <v>107756</v>
      </c>
      <c r="F21" s="90">
        <v>24739</v>
      </c>
      <c r="G21" s="90">
        <v>535</v>
      </c>
      <c r="H21" s="103">
        <f t="shared" ref="H21:H23" si="2">SUM(E21:G21)</f>
        <v>133030</v>
      </c>
      <c r="I21" s="104">
        <f>SUM(D21:G21)</f>
        <v>1348975</v>
      </c>
      <c r="L21"/>
      <c r="Q21"/>
      <c r="R21"/>
      <c r="S21"/>
    </row>
    <row r="22" spans="1:19" x14ac:dyDescent="0.2">
      <c r="A22" s="22" t="s">
        <v>64</v>
      </c>
      <c r="B22" s="1"/>
      <c r="C22" s="1"/>
      <c r="D22" s="103">
        <v>186172</v>
      </c>
      <c r="E22" s="103">
        <v>27151</v>
      </c>
      <c r="F22" s="103">
        <v>6720</v>
      </c>
      <c r="G22" s="103">
        <v>0</v>
      </c>
      <c r="H22" s="103">
        <f t="shared" si="2"/>
        <v>33871</v>
      </c>
      <c r="I22" s="104">
        <f>SUM(D22:G22)</f>
        <v>220043</v>
      </c>
    </row>
    <row r="23" spans="1:19" x14ac:dyDescent="0.2">
      <c r="A23" s="22" t="s">
        <v>28</v>
      </c>
      <c r="B23" s="1"/>
      <c r="C23" s="1"/>
      <c r="D23" s="103">
        <v>553650</v>
      </c>
      <c r="E23" s="103">
        <v>32060</v>
      </c>
      <c r="F23" s="103">
        <v>18524</v>
      </c>
      <c r="G23" s="103">
        <v>532</v>
      </c>
      <c r="H23" s="103">
        <f t="shared" si="2"/>
        <v>51116</v>
      </c>
      <c r="I23" s="104">
        <f>SUM(D23:G23)</f>
        <v>604766</v>
      </c>
    </row>
    <row r="24" spans="1:19" x14ac:dyDescent="0.2">
      <c r="A24" s="22" t="s">
        <v>74</v>
      </c>
      <c r="B24" s="1"/>
      <c r="C24" s="2"/>
      <c r="D24" s="83">
        <v>160756</v>
      </c>
      <c r="E24" s="83">
        <v>12186</v>
      </c>
      <c r="F24" s="83">
        <v>3347</v>
      </c>
      <c r="G24" s="83">
        <v>10</v>
      </c>
      <c r="H24" s="103">
        <f>SUM(E24:G24)</f>
        <v>15543</v>
      </c>
      <c r="I24" s="104">
        <f>SUM(D24:G24)</f>
        <v>176299</v>
      </c>
    </row>
    <row r="25" spans="1:19" ht="13.5" thickBot="1" x14ac:dyDescent="0.25">
      <c r="A25" s="23" t="s">
        <v>26</v>
      </c>
      <c r="B25" s="24"/>
      <c r="C25" s="25"/>
      <c r="D25" s="107">
        <f>SUM(D20:D24)</f>
        <v>2376319</v>
      </c>
      <c r="E25" s="107">
        <f>SUM(E20:E24)</f>
        <v>209904</v>
      </c>
      <c r="F25" s="107">
        <f>SUM(F20:F24)</f>
        <v>59643</v>
      </c>
      <c r="G25" s="107">
        <f>SUM(G20:G24)</f>
        <v>1183</v>
      </c>
      <c r="H25" s="107">
        <f t="shared" ref="H25:I25" si="3">SUM(H20:H24)</f>
        <v>270730</v>
      </c>
      <c r="I25" s="108">
        <f t="shared" si="3"/>
        <v>2647049</v>
      </c>
    </row>
    <row r="27" spans="1:19" ht="13.5" thickBot="1" x14ac:dyDescent="0.25"/>
    <row r="28" spans="1:19" x14ac:dyDescent="0.2">
      <c r="A28" s="49"/>
      <c r="B28" s="17"/>
      <c r="C28" s="17"/>
      <c r="D28" s="59"/>
      <c r="E28" s="59"/>
      <c r="F28" s="19" t="s">
        <v>31</v>
      </c>
      <c r="G28" s="59"/>
      <c r="H28" s="59"/>
      <c r="I28" s="57"/>
    </row>
    <row r="29" spans="1:19" x14ac:dyDescent="0.2">
      <c r="A29" s="20" t="s">
        <v>20</v>
      </c>
      <c r="B29" s="9"/>
      <c r="C29" s="10"/>
      <c r="D29" s="11" t="s">
        <v>21</v>
      </c>
      <c r="E29" s="11" t="s">
        <v>22</v>
      </c>
      <c r="F29" s="11" t="s">
        <v>23</v>
      </c>
      <c r="G29" s="11" t="s">
        <v>24</v>
      </c>
      <c r="H29" s="11" t="s">
        <v>25</v>
      </c>
      <c r="I29" s="21" t="s">
        <v>26</v>
      </c>
    </row>
    <row r="30" spans="1:19" x14ac:dyDescent="0.2">
      <c r="A30" s="22" t="s">
        <v>12</v>
      </c>
      <c r="B30" s="1"/>
      <c r="C30" s="2"/>
      <c r="D30" s="113">
        <f>D10/D20</f>
        <v>6.139817395186993E-2</v>
      </c>
      <c r="E30" s="113">
        <f>E10/E20</f>
        <v>0.28265747455367307</v>
      </c>
      <c r="F30" s="113">
        <f>F10/F20</f>
        <v>0.59575479169966739</v>
      </c>
      <c r="G30" s="113">
        <f>G10/G20</f>
        <v>0.94339622641509435</v>
      </c>
      <c r="H30" s="113">
        <f t="shared" ref="H30" si="4">H10/H20</f>
        <v>0.33771859026096313</v>
      </c>
      <c r="I30" s="114">
        <f>I10/I20</f>
        <v>9.5984052046362206E-2</v>
      </c>
    </row>
    <row r="31" spans="1:19" x14ac:dyDescent="0.2">
      <c r="A31" s="22" t="s">
        <v>30</v>
      </c>
      <c r="B31" s="1"/>
      <c r="C31" s="2"/>
      <c r="D31" s="113">
        <f t="shared" ref="D31:G31" si="5">D11/D21</f>
        <v>0.15164090481066167</v>
      </c>
      <c r="E31" s="113">
        <f t="shared" si="5"/>
        <v>0.3181725379561231</v>
      </c>
      <c r="F31" s="113">
        <f t="shared" si="5"/>
        <v>0.60794696632846923</v>
      </c>
      <c r="G31" s="113">
        <f t="shared" si="5"/>
        <v>0.92523364485981308</v>
      </c>
      <c r="H31" s="113">
        <f t="shared" ref="D31:I34" si="6">H11/H21</f>
        <v>0.37450199203187251</v>
      </c>
      <c r="I31" s="114">
        <f t="shared" si="6"/>
        <v>0.17361848811134381</v>
      </c>
      <c r="J31" s="75"/>
    </row>
    <row r="32" spans="1:19" x14ac:dyDescent="0.2">
      <c r="A32" s="22" t="s">
        <v>64</v>
      </c>
      <c r="B32" s="1"/>
      <c r="C32" s="2"/>
      <c r="D32" s="113">
        <f>D12/D22</f>
        <v>7.5483961068259456E-2</v>
      </c>
      <c r="E32" s="113">
        <f t="shared" si="6"/>
        <v>0.30002578173916244</v>
      </c>
      <c r="F32" s="113">
        <f>F12/F22</f>
        <v>0.50982142857142854</v>
      </c>
      <c r="G32" s="113" t="e">
        <f t="shared" si="6"/>
        <v>#DIV/0!</v>
      </c>
      <c r="H32" s="113">
        <f t="shared" si="6"/>
        <v>0.34164919842933483</v>
      </c>
      <c r="I32" s="114">
        <f t="shared" si="6"/>
        <v>0.11645451116372708</v>
      </c>
    </row>
    <row r="33" spans="1:21" x14ac:dyDescent="0.2">
      <c r="A33" s="22" t="s">
        <v>28</v>
      </c>
      <c r="B33" s="1"/>
      <c r="C33" s="2"/>
      <c r="D33" s="113">
        <f t="shared" si="6"/>
        <v>0.12051837803666576</v>
      </c>
      <c r="E33" s="113">
        <f t="shared" si="6"/>
        <v>0.29688084840923268</v>
      </c>
      <c r="F33" s="113">
        <f t="shared" si="6"/>
        <v>0.51943424746275102</v>
      </c>
      <c r="G33" s="113">
        <f t="shared" si="6"/>
        <v>0.82706766917293228</v>
      </c>
      <c r="H33" s="113">
        <f t="shared" si="6"/>
        <v>0.38305031692620706</v>
      </c>
      <c r="I33" s="114">
        <f t="shared" si="6"/>
        <v>0.1427080887483754</v>
      </c>
    </row>
    <row r="34" spans="1:21" x14ac:dyDescent="0.2">
      <c r="A34" s="22" t="s">
        <v>74</v>
      </c>
      <c r="B34" s="1"/>
      <c r="C34" s="2"/>
      <c r="D34" s="113">
        <f>D14/D24</f>
        <v>1.4444250914429321E-2</v>
      </c>
      <c r="E34" s="113">
        <f>E14/E24</f>
        <v>1.8709995076317085E-2</v>
      </c>
      <c r="F34" s="113">
        <f>F14/F24</f>
        <v>3.1968927397669558E-2</v>
      </c>
      <c r="G34" s="113">
        <f>G14/G24</f>
        <v>0.1</v>
      </c>
      <c r="H34" s="113">
        <f t="shared" si="6"/>
        <v>2.1617448369040726E-2</v>
      </c>
      <c r="I34" s="114">
        <f t="shared" si="6"/>
        <v>1.5076659538624722E-2</v>
      </c>
    </row>
    <row r="35" spans="1:21" ht="13.5" thickBot="1" x14ac:dyDescent="0.25">
      <c r="A35" s="23" t="s">
        <v>26</v>
      </c>
      <c r="B35" s="24"/>
      <c r="C35" s="25"/>
      <c r="D35" s="115">
        <f t="shared" ref="D35:I35" si="7">D15/D25</f>
        <v>0.11927607362479532</v>
      </c>
      <c r="E35" s="115">
        <f t="shared" si="7"/>
        <v>0.28998494549889475</v>
      </c>
      <c r="F35" s="115">
        <f t="shared" si="7"/>
        <v>0.53578793823248327</v>
      </c>
      <c r="G35" s="115">
        <f t="shared" si="7"/>
        <v>0.87573964497041423</v>
      </c>
      <c r="H35" s="115">
        <f t="shared" si="7"/>
        <v>0.34669597015476672</v>
      </c>
      <c r="I35" s="116">
        <f t="shared" si="7"/>
        <v>0.14253570674362281</v>
      </c>
    </row>
    <row r="37" spans="1:21" ht="13.5" thickBot="1" x14ac:dyDescent="0.25"/>
    <row r="38" spans="1:21" x14ac:dyDescent="0.2">
      <c r="A38" s="49"/>
      <c r="B38" s="17"/>
      <c r="C38" s="17"/>
      <c r="D38" s="59"/>
      <c r="E38" s="59"/>
      <c r="F38" s="19" t="s">
        <v>32</v>
      </c>
      <c r="G38" s="59"/>
      <c r="H38" s="59"/>
      <c r="I38" s="57"/>
    </row>
    <row r="39" spans="1:21" x14ac:dyDescent="0.2">
      <c r="A39" s="26" t="s">
        <v>20</v>
      </c>
      <c r="B39" s="14"/>
      <c r="C39" s="15"/>
      <c r="D39" s="117" t="s">
        <v>21</v>
      </c>
      <c r="E39" s="117" t="s">
        <v>22</v>
      </c>
      <c r="F39" s="117" t="s">
        <v>23</v>
      </c>
      <c r="G39" s="117" t="s">
        <v>24</v>
      </c>
      <c r="H39" s="117" t="s">
        <v>25</v>
      </c>
      <c r="I39" s="118" t="s">
        <v>26</v>
      </c>
    </row>
    <row r="40" spans="1:21" x14ac:dyDescent="0.2">
      <c r="A40" s="22" t="s">
        <v>12</v>
      </c>
      <c r="B40" s="5"/>
      <c r="C40" s="5"/>
      <c r="D40" s="103">
        <v>48.5</v>
      </c>
      <c r="E40" s="103">
        <v>17.8</v>
      </c>
      <c r="F40" s="103">
        <v>227.4</v>
      </c>
      <c r="G40" s="103">
        <v>178.9</v>
      </c>
      <c r="H40" s="103">
        <f>SUM(E40:G40)</f>
        <v>424.1</v>
      </c>
      <c r="I40" s="104">
        <f>SUM(D40:G40)</f>
        <v>472.6</v>
      </c>
    </row>
    <row r="41" spans="1:21" s="46" customFormat="1" x14ac:dyDescent="0.2">
      <c r="A41" s="27" t="s">
        <v>30</v>
      </c>
      <c r="B41" s="47"/>
      <c r="C41" s="47"/>
      <c r="D41" s="90">
        <v>535.55999999999995</v>
      </c>
      <c r="E41" s="90">
        <v>90.75</v>
      </c>
      <c r="F41" s="90">
        <v>1143.43</v>
      </c>
      <c r="G41" s="119">
        <v>1076.74</v>
      </c>
      <c r="H41" s="103">
        <f t="shared" ref="H41:H44" si="8">SUM(E41:G41)</f>
        <v>2310.92</v>
      </c>
      <c r="I41" s="104">
        <f>SUM(D41:G41)</f>
        <v>2846.48</v>
      </c>
      <c r="K41"/>
      <c r="Q41"/>
      <c r="R41"/>
      <c r="S41"/>
      <c r="T41"/>
      <c r="U41"/>
    </row>
    <row r="42" spans="1:21" x14ac:dyDescent="0.2">
      <c r="A42" s="27" t="s">
        <v>64</v>
      </c>
      <c r="B42" s="5"/>
      <c r="C42" s="5"/>
      <c r="D42" s="103">
        <v>42.2</v>
      </c>
      <c r="E42" s="103">
        <v>20.9</v>
      </c>
      <c r="F42" s="103">
        <v>253.9</v>
      </c>
      <c r="G42" s="103">
        <v>0</v>
      </c>
      <c r="H42" s="103">
        <f t="shared" si="8"/>
        <v>274.8</v>
      </c>
      <c r="I42" s="104">
        <f>SUM(D42:G42)</f>
        <v>317</v>
      </c>
    </row>
    <row r="43" spans="1:21" x14ac:dyDescent="0.2">
      <c r="A43" s="27" t="s">
        <v>28</v>
      </c>
      <c r="B43" s="5"/>
      <c r="C43" s="5"/>
      <c r="D43" s="103">
        <v>192.9</v>
      </c>
      <c r="E43" s="103">
        <v>22.2</v>
      </c>
      <c r="F43" s="103">
        <v>624.79999999999995</v>
      </c>
      <c r="G43" s="103">
        <v>546.29999999999995</v>
      </c>
      <c r="H43" s="103">
        <f t="shared" si="8"/>
        <v>1193.3</v>
      </c>
      <c r="I43" s="104">
        <f>SUM(D43:G43)</f>
        <v>1386.1999999999998</v>
      </c>
      <c r="M43" s="132"/>
      <c r="O43" s="132"/>
      <c r="P43" s="132"/>
    </row>
    <row r="44" spans="1:21" x14ac:dyDescent="0.2">
      <c r="A44" s="22" t="s">
        <v>74</v>
      </c>
      <c r="B44" s="5"/>
      <c r="C44" s="6"/>
      <c r="D44" s="83">
        <v>6.8</v>
      </c>
      <c r="E44" s="83">
        <v>0.7</v>
      </c>
      <c r="F44" s="83">
        <v>5.0999999999999996</v>
      </c>
      <c r="G44" s="83">
        <v>0.5</v>
      </c>
      <c r="H44" s="103">
        <f t="shared" si="8"/>
        <v>6.3</v>
      </c>
      <c r="I44" s="104">
        <f>SUM(D44:G44)</f>
        <v>13.1</v>
      </c>
      <c r="O44" s="132"/>
      <c r="P44" s="132"/>
    </row>
    <row r="45" spans="1:21" ht="13.5" thickBot="1" x14ac:dyDescent="0.25">
      <c r="A45" s="28" t="s">
        <v>26</v>
      </c>
      <c r="B45" s="29"/>
      <c r="C45" s="30"/>
      <c r="D45" s="107">
        <f t="shared" ref="D45:I45" si="9">SUM(D40:D44)</f>
        <v>825.95999999999992</v>
      </c>
      <c r="E45" s="107">
        <f t="shared" si="9"/>
        <v>152.34999999999997</v>
      </c>
      <c r="F45" s="107">
        <f t="shared" si="9"/>
        <v>2254.63</v>
      </c>
      <c r="G45" s="107">
        <f t="shared" si="9"/>
        <v>1802.44</v>
      </c>
      <c r="H45" s="107">
        <f t="shared" si="9"/>
        <v>4209.42</v>
      </c>
      <c r="I45" s="108">
        <f t="shared" si="9"/>
        <v>5035.38</v>
      </c>
    </row>
    <row r="46" spans="1:21" x14ac:dyDescent="0.2">
      <c r="A46" s="51"/>
      <c r="B46" s="8"/>
      <c r="C46" s="8"/>
      <c r="D46" s="51"/>
      <c r="E46" s="51"/>
      <c r="F46" s="51"/>
      <c r="G46" s="51"/>
      <c r="H46" s="51"/>
      <c r="I46" s="51"/>
    </row>
    <row r="47" spans="1:21" ht="13.5" thickBot="1" x14ac:dyDescent="0.25">
      <c r="A47" s="52"/>
      <c r="B47" s="7"/>
      <c r="C47" s="7"/>
      <c r="D47" s="52"/>
      <c r="E47" s="52"/>
      <c r="F47" s="52"/>
      <c r="G47" s="52"/>
      <c r="H47" s="52"/>
      <c r="I47" s="52"/>
    </row>
    <row r="48" spans="1:21" x14ac:dyDescent="0.2">
      <c r="A48" s="49"/>
      <c r="B48" s="17"/>
      <c r="C48" s="17"/>
      <c r="D48" s="59"/>
      <c r="E48" s="59"/>
      <c r="F48" s="19" t="s">
        <v>33</v>
      </c>
      <c r="G48" s="59"/>
      <c r="H48" s="59"/>
      <c r="I48" s="57"/>
    </row>
    <row r="49" spans="1:21" x14ac:dyDescent="0.2">
      <c r="A49" s="26" t="s">
        <v>20</v>
      </c>
      <c r="B49" s="14"/>
      <c r="C49" s="15"/>
      <c r="D49" s="117" t="s">
        <v>21</v>
      </c>
      <c r="E49" s="117" t="s">
        <v>22</v>
      </c>
      <c r="F49" s="117" t="s">
        <v>23</v>
      </c>
      <c r="G49" s="117" t="s">
        <v>24</v>
      </c>
      <c r="H49" s="117" t="s">
        <v>25</v>
      </c>
      <c r="I49" s="118" t="s">
        <v>26</v>
      </c>
    </row>
    <row r="50" spans="1:21" x14ac:dyDescent="0.2">
      <c r="A50" s="22" t="s">
        <v>12</v>
      </c>
      <c r="B50" s="5"/>
      <c r="C50" s="5"/>
      <c r="D50" s="103">
        <v>829.7</v>
      </c>
      <c r="E50" s="103">
        <v>56.7</v>
      </c>
      <c r="F50" s="103">
        <v>309.60000000000002</v>
      </c>
      <c r="G50" s="87">
        <v>193.4</v>
      </c>
      <c r="H50" s="103">
        <f>SUM(E50:G50)</f>
        <v>559.70000000000005</v>
      </c>
      <c r="I50" s="58">
        <f>SUM(D50:G50)</f>
        <v>1389.4</v>
      </c>
    </row>
    <row r="51" spans="1:21" s="46" customFormat="1" x14ac:dyDescent="0.2">
      <c r="A51" s="27" t="s">
        <v>30</v>
      </c>
      <c r="B51" s="47"/>
      <c r="C51" s="47"/>
      <c r="D51" s="90">
        <v>3381.06</v>
      </c>
      <c r="E51" s="90">
        <v>303.45</v>
      </c>
      <c r="F51" s="90">
        <v>1548.97</v>
      </c>
      <c r="G51" s="90">
        <v>1115.19</v>
      </c>
      <c r="H51" s="103">
        <f t="shared" ref="H51:H54" si="10">SUM(E51:G51)</f>
        <v>2967.61</v>
      </c>
      <c r="I51" s="58">
        <f>SUM(D51:G51)</f>
        <v>6348.67</v>
      </c>
      <c r="N51"/>
      <c r="O51"/>
      <c r="P51"/>
      <c r="Q51"/>
      <c r="R51"/>
      <c r="S51"/>
      <c r="T51"/>
      <c r="U51"/>
    </row>
    <row r="52" spans="1:21" x14ac:dyDescent="0.2">
      <c r="A52" s="27" t="s">
        <v>64</v>
      </c>
      <c r="B52" s="5"/>
      <c r="C52" s="5"/>
      <c r="D52" s="90">
        <v>516</v>
      </c>
      <c r="E52" s="90">
        <v>57</v>
      </c>
      <c r="F52" s="90">
        <v>309.89999999999998</v>
      </c>
      <c r="G52" s="90">
        <v>0</v>
      </c>
      <c r="H52" s="103">
        <f t="shared" si="10"/>
        <v>366.9</v>
      </c>
      <c r="I52" s="58">
        <f>SUM(D52:G52)</f>
        <v>882.9</v>
      </c>
    </row>
    <row r="53" spans="1:21" x14ac:dyDescent="0.2">
      <c r="A53" s="27" t="s">
        <v>28</v>
      </c>
      <c r="B53" s="5"/>
      <c r="C53" s="5"/>
      <c r="D53" s="103">
        <v>1562.6</v>
      </c>
      <c r="E53" s="103">
        <v>69.8</v>
      </c>
      <c r="F53" s="103">
        <v>842.3</v>
      </c>
      <c r="G53" s="103">
        <v>596.20000000000005</v>
      </c>
      <c r="H53" s="103">
        <f t="shared" si="10"/>
        <v>1508.3</v>
      </c>
      <c r="I53" s="58">
        <f>SUM(D53:G53)</f>
        <v>3070.8999999999996</v>
      </c>
    </row>
    <row r="54" spans="1:21" x14ac:dyDescent="0.2">
      <c r="A54" s="22" t="s">
        <v>74</v>
      </c>
      <c r="B54" s="5"/>
      <c r="C54" s="6"/>
      <c r="D54" s="83">
        <v>484</v>
      </c>
      <c r="E54" s="83">
        <v>30.3</v>
      </c>
      <c r="F54" s="83">
        <v>141.6</v>
      </c>
      <c r="G54" s="83">
        <v>25.3</v>
      </c>
      <c r="H54" s="103">
        <f t="shared" si="10"/>
        <v>197.20000000000002</v>
      </c>
      <c r="I54" s="58">
        <f>SUM(D54:G54)</f>
        <v>681.19999999999993</v>
      </c>
    </row>
    <row r="55" spans="1:21" ht="13.5" thickBot="1" x14ac:dyDescent="0.25">
      <c r="A55" s="28" t="s">
        <v>26</v>
      </c>
      <c r="B55" s="29"/>
      <c r="C55" s="30"/>
      <c r="D55" s="107">
        <f t="shared" ref="D55:I55" si="11">SUM(D50:D54)</f>
        <v>6773.3600000000006</v>
      </c>
      <c r="E55" s="107">
        <f t="shared" si="11"/>
        <v>517.25</v>
      </c>
      <c r="F55" s="107">
        <f t="shared" si="11"/>
        <v>3152.3700000000003</v>
      </c>
      <c r="G55" s="107">
        <f t="shared" si="11"/>
        <v>1930.0900000000001</v>
      </c>
      <c r="H55" s="107">
        <f t="shared" si="11"/>
        <v>5599.71</v>
      </c>
      <c r="I55" s="108">
        <f t="shared" si="11"/>
        <v>12373.07</v>
      </c>
    </row>
    <row r="56" spans="1:21" x14ac:dyDescent="0.2">
      <c r="A56" s="51"/>
      <c r="B56" s="8"/>
      <c r="C56" s="8"/>
      <c r="D56" s="51"/>
      <c r="E56" s="51"/>
      <c r="F56" s="51"/>
      <c r="G56" s="51"/>
      <c r="H56" s="51"/>
      <c r="I56" s="51"/>
    </row>
    <row r="57" spans="1:21" ht="13.5" thickBot="1" x14ac:dyDescent="0.25"/>
    <row r="58" spans="1:21" x14ac:dyDescent="0.2">
      <c r="A58" s="49"/>
      <c r="B58" s="17"/>
      <c r="C58" s="17"/>
      <c r="D58" s="59"/>
      <c r="E58" s="59"/>
      <c r="F58" s="19" t="s">
        <v>34</v>
      </c>
      <c r="G58" s="59"/>
      <c r="H58" s="59"/>
      <c r="I58" s="57"/>
    </row>
    <row r="59" spans="1:21" x14ac:dyDescent="0.2">
      <c r="A59" s="26" t="s">
        <v>20</v>
      </c>
      <c r="B59" s="9"/>
      <c r="C59" s="10"/>
      <c r="D59" s="117" t="s">
        <v>21</v>
      </c>
      <c r="E59" s="117" t="s">
        <v>22</v>
      </c>
      <c r="F59" s="117" t="s">
        <v>23</v>
      </c>
      <c r="G59" s="117" t="s">
        <v>24</v>
      </c>
      <c r="H59" s="117" t="s">
        <v>25</v>
      </c>
      <c r="I59" s="118" t="s">
        <v>26</v>
      </c>
    </row>
    <row r="60" spans="1:21" x14ac:dyDescent="0.2">
      <c r="A60" s="22" t="s">
        <v>12</v>
      </c>
      <c r="B60" s="1"/>
      <c r="C60" s="2"/>
      <c r="D60" s="113">
        <f>D40/D50</f>
        <v>5.8454863203567554E-2</v>
      </c>
      <c r="E60" s="113">
        <f t="shared" ref="E60:I60" si="12">E40/E50</f>
        <v>0.31393298059964725</v>
      </c>
      <c r="F60" s="113">
        <f t="shared" si="12"/>
        <v>0.73449612403100772</v>
      </c>
      <c r="G60" s="113">
        <f t="shared" si="12"/>
        <v>0.92502585315408481</v>
      </c>
      <c r="H60" s="113">
        <f t="shared" si="12"/>
        <v>0.75772735393961044</v>
      </c>
      <c r="I60" s="114">
        <f t="shared" si="12"/>
        <v>0.34014682596804374</v>
      </c>
    </row>
    <row r="61" spans="1:21" x14ac:dyDescent="0.2">
      <c r="A61" s="27" t="s">
        <v>30</v>
      </c>
      <c r="B61" s="1"/>
      <c r="C61" s="2"/>
      <c r="D61" s="113">
        <f>D41/D51</f>
        <v>0.1584000283934624</v>
      </c>
      <c r="E61" s="113">
        <f>E41/E51</f>
        <v>0.29906080079090464</v>
      </c>
      <c r="F61" s="113">
        <f>F41/F51</f>
        <v>0.7381873115683325</v>
      </c>
      <c r="G61" s="113">
        <f>G41/G51</f>
        <v>0.96552157031537222</v>
      </c>
      <c r="H61" s="113">
        <f>H41/H51</f>
        <v>0.77871418414144711</v>
      </c>
      <c r="I61" s="114">
        <f t="shared" ref="H61:I64" si="13">I41/I51</f>
        <v>0.44835847508218257</v>
      </c>
      <c r="J61" s="75"/>
    </row>
    <row r="62" spans="1:21" x14ac:dyDescent="0.2">
      <c r="A62" s="27" t="s">
        <v>64</v>
      </c>
      <c r="B62" s="1"/>
      <c r="C62" s="2"/>
      <c r="D62" s="113">
        <f>D42/D52</f>
        <v>8.1782945736434118E-2</v>
      </c>
      <c r="E62" s="113">
        <f t="shared" ref="D62:G64" si="14">E42/E52</f>
        <v>0.36666666666666664</v>
      </c>
      <c r="F62" s="113">
        <f t="shared" si="14"/>
        <v>0.81929654727331402</v>
      </c>
      <c r="G62" s="113" t="e">
        <f>G42/G52</f>
        <v>#DIV/0!</v>
      </c>
      <c r="H62" s="113">
        <f>H42/H52</f>
        <v>0.74897792313982015</v>
      </c>
      <c r="I62" s="114">
        <f t="shared" si="13"/>
        <v>0.35904405934986977</v>
      </c>
    </row>
    <row r="63" spans="1:21" x14ac:dyDescent="0.2">
      <c r="A63" s="27" t="s">
        <v>28</v>
      </c>
      <c r="B63" s="1"/>
      <c r="C63" s="2"/>
      <c r="D63" s="113">
        <f t="shared" si="14"/>
        <v>0.12344809932164343</v>
      </c>
      <c r="E63" s="113">
        <f t="shared" si="14"/>
        <v>0.31805157593123207</v>
      </c>
      <c r="F63" s="113">
        <f t="shared" si="14"/>
        <v>0.74177846373026235</v>
      </c>
      <c r="G63" s="113">
        <f t="shared" si="14"/>
        <v>0.91630325394163015</v>
      </c>
      <c r="H63" s="113">
        <f t="shared" si="13"/>
        <v>0.79115560564874365</v>
      </c>
      <c r="I63" s="114">
        <f t="shared" si="13"/>
        <v>0.4513986127845257</v>
      </c>
    </row>
    <row r="64" spans="1:21" x14ac:dyDescent="0.2">
      <c r="A64" s="22" t="s">
        <v>74</v>
      </c>
      <c r="B64" s="1"/>
      <c r="C64" s="2"/>
      <c r="D64" s="113">
        <f t="shared" si="14"/>
        <v>1.4049586776859503E-2</v>
      </c>
      <c r="E64" s="113">
        <f t="shared" si="14"/>
        <v>2.3102310231023101E-2</v>
      </c>
      <c r="F64" s="113">
        <f t="shared" si="14"/>
        <v>3.6016949152542374E-2</v>
      </c>
      <c r="G64" s="113">
        <f t="shared" si="14"/>
        <v>1.9762845849802372E-2</v>
      </c>
      <c r="H64" s="113">
        <f t="shared" si="13"/>
        <v>3.1947261663286E-2</v>
      </c>
      <c r="I64" s="114">
        <f t="shared" si="13"/>
        <v>1.9230769230769232E-2</v>
      </c>
    </row>
    <row r="65" spans="1:15" ht="13.5" thickBot="1" x14ac:dyDescent="0.25">
      <c r="A65" s="28" t="s">
        <v>26</v>
      </c>
      <c r="B65" s="24"/>
      <c r="C65" s="25"/>
      <c r="D65" s="115">
        <f t="shared" ref="D65:I65" si="15">D45/D55</f>
        <v>0.12194243329750667</v>
      </c>
      <c r="E65" s="115">
        <f t="shared" si="15"/>
        <v>0.29453842435959393</v>
      </c>
      <c r="F65" s="115">
        <f t="shared" si="15"/>
        <v>0.71521743957720696</v>
      </c>
      <c r="G65" s="115">
        <f t="shared" si="15"/>
        <v>0.93386318772699717</v>
      </c>
      <c r="H65" s="115">
        <f t="shared" si="15"/>
        <v>0.75172107126976218</v>
      </c>
      <c r="I65" s="116">
        <f t="shared" si="15"/>
        <v>0.40696286370318768</v>
      </c>
    </row>
    <row r="66" spans="1:15" x14ac:dyDescent="0.2">
      <c r="A66" s="51"/>
      <c r="D66" s="120"/>
      <c r="E66" s="120"/>
      <c r="F66" s="120"/>
      <c r="G66" s="120"/>
      <c r="H66" s="120"/>
      <c r="I66" s="120"/>
    </row>
    <row r="67" spans="1:15" ht="13.5" thickBot="1" x14ac:dyDescent="0.25"/>
    <row r="68" spans="1:15" x14ac:dyDescent="0.2">
      <c r="A68" s="49"/>
      <c r="B68" s="17"/>
      <c r="C68" s="17"/>
      <c r="D68" s="59"/>
      <c r="E68" s="59"/>
      <c r="F68" s="19" t="s">
        <v>35</v>
      </c>
      <c r="G68" s="59"/>
      <c r="H68" s="59"/>
      <c r="I68" s="57"/>
    </row>
    <row r="69" spans="1:15" x14ac:dyDescent="0.2">
      <c r="A69" s="26" t="s">
        <v>20</v>
      </c>
      <c r="B69" s="9"/>
      <c r="C69" s="10"/>
      <c r="D69" s="117" t="s">
        <v>21</v>
      </c>
      <c r="E69" s="117" t="s">
        <v>22</v>
      </c>
      <c r="F69" s="117" t="s">
        <v>23</v>
      </c>
      <c r="G69" s="121" t="s">
        <v>24</v>
      </c>
      <c r="H69" s="117" t="s">
        <v>25</v>
      </c>
      <c r="I69" s="118" t="s">
        <v>26</v>
      </c>
    </row>
    <row r="70" spans="1:15" x14ac:dyDescent="0.2">
      <c r="A70" s="22" t="s">
        <v>12</v>
      </c>
      <c r="B70" s="1"/>
      <c r="C70" s="1"/>
      <c r="D70" s="89">
        <v>41</v>
      </c>
      <c r="E70" s="89">
        <v>42</v>
      </c>
      <c r="F70" s="89">
        <v>39</v>
      </c>
      <c r="G70" s="89">
        <v>15</v>
      </c>
      <c r="H70" s="71">
        <f>SUM(E70:G70)</f>
        <v>96</v>
      </c>
      <c r="I70" s="65">
        <f>SUM(D70:G70)</f>
        <v>137</v>
      </c>
    </row>
    <row r="71" spans="1:15" s="46" customFormat="1" x14ac:dyDescent="0.2">
      <c r="A71" s="27" t="s">
        <v>30</v>
      </c>
      <c r="B71" s="45"/>
      <c r="C71" s="45"/>
      <c r="D71" s="105">
        <v>61</v>
      </c>
      <c r="E71" s="105">
        <v>65</v>
      </c>
      <c r="F71" s="105">
        <v>53</v>
      </c>
      <c r="G71" s="105">
        <v>18</v>
      </c>
      <c r="H71" s="71">
        <f t="shared" ref="H71:H74" si="16">SUM(E71:G71)</f>
        <v>136</v>
      </c>
      <c r="I71" s="65">
        <f t="shared" ref="I71:I74" si="17">SUM(D71:G71)</f>
        <v>197</v>
      </c>
      <c r="K71"/>
      <c r="L71"/>
      <c r="M71"/>
      <c r="N71"/>
      <c r="O71" s="75"/>
    </row>
    <row r="72" spans="1:15" x14ac:dyDescent="0.2">
      <c r="A72" s="27" t="s">
        <v>64</v>
      </c>
      <c r="B72" s="1"/>
      <c r="C72" s="1"/>
      <c r="D72" s="89">
        <v>49</v>
      </c>
      <c r="E72" s="89">
        <v>48</v>
      </c>
      <c r="F72" s="89">
        <v>42</v>
      </c>
      <c r="G72" s="89">
        <v>0</v>
      </c>
      <c r="H72" s="71">
        <f t="shared" si="16"/>
        <v>90</v>
      </c>
      <c r="I72" s="65">
        <f t="shared" si="17"/>
        <v>139</v>
      </c>
    </row>
    <row r="73" spans="1:15" x14ac:dyDescent="0.2">
      <c r="A73" s="27" t="s">
        <v>28</v>
      </c>
      <c r="B73" s="1"/>
      <c r="C73" s="1"/>
      <c r="D73" s="89">
        <v>58</v>
      </c>
      <c r="E73" s="89">
        <v>60</v>
      </c>
      <c r="F73" s="89">
        <v>57</v>
      </c>
      <c r="G73" s="89">
        <v>25</v>
      </c>
      <c r="H73" s="71">
        <f t="shared" si="16"/>
        <v>142</v>
      </c>
      <c r="I73" s="65">
        <f t="shared" si="17"/>
        <v>200</v>
      </c>
    </row>
    <row r="74" spans="1:15" x14ac:dyDescent="0.2">
      <c r="A74" s="22" t="s">
        <v>74</v>
      </c>
      <c r="B74" s="1"/>
      <c r="C74" s="2"/>
      <c r="D74" s="60">
        <v>7</v>
      </c>
      <c r="E74" s="60">
        <v>3</v>
      </c>
      <c r="F74" s="60">
        <v>3</v>
      </c>
      <c r="G74" s="60">
        <v>1</v>
      </c>
      <c r="H74" s="71">
        <f t="shared" si="16"/>
        <v>7</v>
      </c>
      <c r="I74" s="65">
        <f t="shared" si="17"/>
        <v>14</v>
      </c>
    </row>
    <row r="75" spans="1:15" ht="13.5" thickBot="1" x14ac:dyDescent="0.25">
      <c r="A75" s="28" t="s">
        <v>26</v>
      </c>
      <c r="B75" s="24"/>
      <c r="C75" s="25"/>
      <c r="D75" s="122">
        <f>SUM(D70:D74)</f>
        <v>216</v>
      </c>
      <c r="E75" s="122">
        <f t="shared" ref="E75:I75" si="18">SUM(E70:E74)</f>
        <v>218</v>
      </c>
      <c r="F75" s="122">
        <f t="shared" si="18"/>
        <v>194</v>
      </c>
      <c r="G75" s="122">
        <f t="shared" si="18"/>
        <v>59</v>
      </c>
      <c r="H75" s="122">
        <f t="shared" si="18"/>
        <v>471</v>
      </c>
      <c r="I75" s="123">
        <f t="shared" si="18"/>
        <v>687</v>
      </c>
      <c r="J75" s="46"/>
    </row>
    <row r="76" spans="1:15" x14ac:dyDescent="0.2">
      <c r="F76" s="56" t="s">
        <v>36</v>
      </c>
    </row>
    <row r="78" spans="1:15" x14ac:dyDescent="0.2">
      <c r="F78" s="4" t="s">
        <v>11</v>
      </c>
    </row>
    <row r="80" spans="1:15" x14ac:dyDescent="0.2">
      <c r="F80" s="4" t="s">
        <v>37</v>
      </c>
    </row>
    <row r="81" spans="1:16" x14ac:dyDescent="0.2">
      <c r="F81" s="56" t="s">
        <v>38</v>
      </c>
      <c r="K81" s="3" t="s">
        <v>79</v>
      </c>
    </row>
    <row r="82" spans="1:16" ht="13.5" thickBot="1" x14ac:dyDescent="0.25">
      <c r="K82" s="3" t="s">
        <v>78</v>
      </c>
    </row>
    <row r="83" spans="1:16" x14ac:dyDescent="0.2">
      <c r="A83" s="31" t="s">
        <v>20</v>
      </c>
      <c r="B83" s="32"/>
      <c r="C83" s="33"/>
      <c r="D83" s="34" t="s">
        <v>21</v>
      </c>
      <c r="E83" s="34" t="s">
        <v>22</v>
      </c>
      <c r="F83" s="34" t="s">
        <v>23</v>
      </c>
      <c r="G83" s="34" t="s">
        <v>24</v>
      </c>
      <c r="H83" s="34" t="s">
        <v>25</v>
      </c>
      <c r="I83" s="35" t="s">
        <v>26</v>
      </c>
    </row>
    <row r="84" spans="1:16" x14ac:dyDescent="0.2">
      <c r="A84" s="22" t="s">
        <v>13</v>
      </c>
      <c r="B84" s="1"/>
      <c r="C84" s="1"/>
      <c r="D84" s="83">
        <v>135</v>
      </c>
      <c r="E84" s="60">
        <v>12</v>
      </c>
      <c r="F84" s="60">
        <v>14</v>
      </c>
      <c r="G84" s="60">
        <v>0</v>
      </c>
      <c r="H84" s="83">
        <f>SUM(E84:G84)</f>
        <v>26</v>
      </c>
      <c r="I84" s="58">
        <f>D84+E84+F84+G84</f>
        <v>161</v>
      </c>
      <c r="J84" s="79"/>
    </row>
    <row r="85" spans="1:16" x14ac:dyDescent="0.2">
      <c r="A85" s="22" t="s">
        <v>14</v>
      </c>
      <c r="B85" s="1"/>
      <c r="C85" s="1"/>
      <c r="D85" s="83">
        <v>221</v>
      </c>
      <c r="E85" s="60">
        <v>116</v>
      </c>
      <c r="F85" s="60">
        <v>71</v>
      </c>
      <c r="G85" s="60">
        <v>3</v>
      </c>
      <c r="H85" s="83">
        <f t="shared" ref="H85:H93" si="19">SUM(E85:G85)</f>
        <v>190</v>
      </c>
      <c r="I85" s="58">
        <f t="shared" ref="I85:I93" si="20">D85+E85+F85+G85</f>
        <v>411</v>
      </c>
      <c r="K85" s="80"/>
    </row>
    <row r="86" spans="1:16" s="46" customFormat="1" x14ac:dyDescent="0.2">
      <c r="A86" s="22" t="s">
        <v>39</v>
      </c>
      <c r="B86" s="45"/>
      <c r="C86" s="45"/>
      <c r="D86" s="84">
        <v>4677</v>
      </c>
      <c r="E86" s="85">
        <v>335</v>
      </c>
      <c r="F86" s="84">
        <v>185</v>
      </c>
      <c r="G86" s="86">
        <v>2</v>
      </c>
      <c r="H86" s="83">
        <f t="shared" si="19"/>
        <v>522</v>
      </c>
      <c r="I86" s="58">
        <f t="shared" si="20"/>
        <v>5199</v>
      </c>
      <c r="K86" s="124"/>
      <c r="L86"/>
      <c r="M86"/>
      <c r="N86"/>
      <c r="O86"/>
      <c r="P86"/>
    </row>
    <row r="87" spans="1:16" s="46" customFormat="1" x14ac:dyDescent="0.2">
      <c r="A87" s="22" t="s">
        <v>40</v>
      </c>
      <c r="B87" s="45"/>
      <c r="C87" s="45"/>
      <c r="D87" s="84">
        <v>3791</v>
      </c>
      <c r="E87" s="85">
        <v>322</v>
      </c>
      <c r="F87" s="84">
        <v>182</v>
      </c>
      <c r="G87" s="86">
        <v>1</v>
      </c>
      <c r="H87" s="83">
        <f t="shared" si="19"/>
        <v>505</v>
      </c>
      <c r="I87" s="58">
        <f t="shared" si="20"/>
        <v>4296</v>
      </c>
      <c r="K87" s="75"/>
      <c r="L87"/>
      <c r="M87"/>
      <c r="N87"/>
      <c r="O87"/>
      <c r="P87"/>
    </row>
    <row r="88" spans="1:16" x14ac:dyDescent="0.2">
      <c r="A88" s="22" t="s">
        <v>65</v>
      </c>
      <c r="B88" s="1"/>
      <c r="C88" s="1"/>
      <c r="D88" s="84">
        <v>321</v>
      </c>
      <c r="E88" s="85">
        <v>30</v>
      </c>
      <c r="F88" s="84">
        <v>10</v>
      </c>
      <c r="G88" s="86">
        <v>0</v>
      </c>
      <c r="H88" s="83">
        <f>SUM(E88:G88)</f>
        <v>40</v>
      </c>
      <c r="I88" s="58">
        <f>D88+E88+F88+G88</f>
        <v>361</v>
      </c>
    </row>
    <row r="89" spans="1:16" x14ac:dyDescent="0.2">
      <c r="A89" s="22" t="s">
        <v>66</v>
      </c>
      <c r="B89" s="1"/>
      <c r="C89" s="1"/>
      <c r="D89" s="84">
        <v>182</v>
      </c>
      <c r="E89" s="85">
        <v>100</v>
      </c>
      <c r="F89" s="84">
        <v>36</v>
      </c>
      <c r="G89" s="86">
        <v>0</v>
      </c>
      <c r="H89" s="83">
        <f>SUM(E89:G89)</f>
        <v>136</v>
      </c>
      <c r="I89" s="58">
        <f>D89+E89+F89+G89</f>
        <v>318</v>
      </c>
    </row>
    <row r="90" spans="1:16" x14ac:dyDescent="0.2">
      <c r="A90" s="22" t="s">
        <v>41</v>
      </c>
      <c r="B90" s="1"/>
      <c r="C90" s="1"/>
      <c r="D90" s="83">
        <v>1164</v>
      </c>
      <c r="E90" s="83">
        <v>20</v>
      </c>
      <c r="F90" s="83">
        <v>66</v>
      </c>
      <c r="G90" s="83">
        <v>2</v>
      </c>
      <c r="H90" s="83">
        <f t="shared" si="19"/>
        <v>88</v>
      </c>
      <c r="I90" s="58">
        <f t="shared" si="20"/>
        <v>1252</v>
      </c>
    </row>
    <row r="91" spans="1:16" x14ac:dyDescent="0.2">
      <c r="A91" s="22" t="s">
        <v>42</v>
      </c>
      <c r="B91" s="1"/>
      <c r="C91" s="1"/>
      <c r="D91" s="83">
        <v>932</v>
      </c>
      <c r="E91" s="83">
        <v>29</v>
      </c>
      <c r="F91" s="83">
        <v>86</v>
      </c>
      <c r="G91" s="83">
        <v>4</v>
      </c>
      <c r="H91" s="83">
        <f t="shared" si="19"/>
        <v>119</v>
      </c>
      <c r="I91" s="58">
        <f t="shared" si="20"/>
        <v>1051</v>
      </c>
    </row>
    <row r="92" spans="1:16" x14ac:dyDescent="0.2">
      <c r="A92" s="22" t="s">
        <v>75</v>
      </c>
      <c r="B92" s="1"/>
      <c r="C92" s="1"/>
      <c r="D92" s="87">
        <v>58</v>
      </c>
      <c r="E92" s="87">
        <v>2</v>
      </c>
      <c r="F92" s="87">
        <v>0</v>
      </c>
      <c r="G92" s="87">
        <v>0</v>
      </c>
      <c r="H92" s="83">
        <f t="shared" si="19"/>
        <v>2</v>
      </c>
      <c r="I92" s="58">
        <f t="shared" si="20"/>
        <v>60</v>
      </c>
    </row>
    <row r="93" spans="1:16" x14ac:dyDescent="0.2">
      <c r="A93" s="22" t="s">
        <v>76</v>
      </c>
      <c r="B93" s="1"/>
      <c r="C93" s="2"/>
      <c r="D93" s="87">
        <v>5</v>
      </c>
      <c r="E93" s="87">
        <v>30</v>
      </c>
      <c r="F93" s="87">
        <v>1</v>
      </c>
      <c r="G93" s="87">
        <v>0</v>
      </c>
      <c r="H93" s="83">
        <f t="shared" si="19"/>
        <v>31</v>
      </c>
      <c r="I93" s="58">
        <f t="shared" si="20"/>
        <v>36</v>
      </c>
    </row>
    <row r="94" spans="1:16" x14ac:dyDescent="0.2">
      <c r="A94" s="36" t="s">
        <v>43</v>
      </c>
      <c r="B94" s="12"/>
      <c r="C94" s="13"/>
      <c r="D94" s="16">
        <f>D84+D86+D88+D90+D92</f>
        <v>6355</v>
      </c>
      <c r="E94" s="16">
        <f>E84+E86+E88+E90+E92</f>
        <v>399</v>
      </c>
      <c r="F94" s="16">
        <f>F84+F86+F88+F90+F92</f>
        <v>275</v>
      </c>
      <c r="G94" s="16">
        <f>G84+G86+G88+G90+G92</f>
        <v>4</v>
      </c>
      <c r="H94" s="16">
        <f t="shared" ref="H94" si="21">H84+H86+H88+H90+H92</f>
        <v>678</v>
      </c>
      <c r="I94" s="16">
        <f>SUM(D94:H94)</f>
        <v>7711</v>
      </c>
    </row>
    <row r="95" spans="1:16" ht="13.5" thickBot="1" x14ac:dyDescent="0.25">
      <c r="A95" s="23" t="s">
        <v>44</v>
      </c>
      <c r="B95" s="37"/>
      <c r="C95" s="38"/>
      <c r="D95" s="39">
        <f>D85+D87+D89+D91+D93</f>
        <v>5131</v>
      </c>
      <c r="E95" s="39">
        <f>E85+E87+E89+E91+E93</f>
        <v>597</v>
      </c>
      <c r="F95" s="39">
        <f>F85+F87+F89+F91+F93</f>
        <v>376</v>
      </c>
      <c r="G95" s="39">
        <f>G85+G87+G89+G91+G93</f>
        <v>8</v>
      </c>
      <c r="H95" s="39">
        <f t="shared" ref="H95" si="22">H85+H87+H89+H91+H93</f>
        <v>981</v>
      </c>
      <c r="I95" s="44">
        <f>+SUM(D95:G95)</f>
        <v>6112</v>
      </c>
    </row>
    <row r="96" spans="1:16" x14ac:dyDescent="0.2">
      <c r="A96" s="53"/>
      <c r="I96" s="62"/>
    </row>
    <row r="97" spans="1:14" ht="13.5" thickBot="1" x14ac:dyDescent="0.25">
      <c r="A97" s="54"/>
      <c r="B97" s="43"/>
      <c r="C97" s="43"/>
      <c r="D97" s="63"/>
      <c r="E97" s="63"/>
      <c r="F97" s="63"/>
      <c r="G97" s="63"/>
      <c r="H97" s="63"/>
      <c r="I97" s="64"/>
    </row>
    <row r="98" spans="1:14" x14ac:dyDescent="0.2">
      <c r="A98" s="49"/>
      <c r="B98" s="17"/>
      <c r="C98" s="17"/>
      <c r="D98" s="59"/>
      <c r="E98" s="59"/>
      <c r="F98" s="19" t="s">
        <v>45</v>
      </c>
      <c r="G98" s="59"/>
      <c r="H98" s="59"/>
      <c r="I98" s="57"/>
    </row>
    <row r="99" spans="1:14" x14ac:dyDescent="0.2">
      <c r="A99" s="53"/>
      <c r="C99" t="s">
        <v>46</v>
      </c>
      <c r="I99" s="62"/>
    </row>
    <row r="100" spans="1:14" ht="12.75" customHeight="1" x14ac:dyDescent="0.2">
      <c r="A100" s="126" t="s">
        <v>47</v>
      </c>
      <c r="B100" s="127"/>
      <c r="C100" s="127"/>
      <c r="D100" s="127"/>
      <c r="E100" s="127"/>
      <c r="F100" s="127"/>
      <c r="G100" s="127"/>
      <c r="H100" s="127"/>
      <c r="I100" s="128"/>
    </row>
    <row r="101" spans="1:14" x14ac:dyDescent="0.2">
      <c r="A101" s="53"/>
      <c r="F101" s="56"/>
      <c r="I101" s="62"/>
    </row>
    <row r="102" spans="1:14" x14ac:dyDescent="0.2">
      <c r="A102" s="53"/>
      <c r="G102" s="88" t="s">
        <v>2</v>
      </c>
      <c r="H102" s="60" t="s">
        <v>3</v>
      </c>
      <c r="I102" s="65" t="s">
        <v>26</v>
      </c>
    </row>
    <row r="103" spans="1:14" x14ac:dyDescent="0.2">
      <c r="A103" s="50" t="s">
        <v>48</v>
      </c>
      <c r="B103" s="1"/>
      <c r="C103" s="1"/>
      <c r="D103" s="66"/>
      <c r="E103" s="66"/>
      <c r="F103" s="89"/>
      <c r="G103" s="125">
        <v>11524</v>
      </c>
      <c r="H103" s="91">
        <v>7329</v>
      </c>
      <c r="I103" s="58">
        <f>SUM(G103:H103)</f>
        <v>18853</v>
      </c>
      <c r="K103" s="80"/>
      <c r="N103" s="80"/>
    </row>
    <row r="104" spans="1:14" x14ac:dyDescent="0.2">
      <c r="A104" s="50" t="s">
        <v>0</v>
      </c>
      <c r="B104" s="1"/>
      <c r="C104" s="1"/>
      <c r="D104" s="66"/>
      <c r="E104" s="66"/>
      <c r="F104" s="89"/>
      <c r="G104" s="125">
        <v>57949</v>
      </c>
      <c r="H104" s="91">
        <v>52734</v>
      </c>
      <c r="I104" s="58">
        <f>SUM(G104:H104)</f>
        <v>110683</v>
      </c>
      <c r="K104" s="80"/>
      <c r="N104" s="80"/>
    </row>
    <row r="105" spans="1:14" ht="12.75" customHeight="1" x14ac:dyDescent="0.2">
      <c r="A105" s="50" t="s">
        <v>1</v>
      </c>
      <c r="B105" s="1"/>
      <c r="C105" s="1"/>
      <c r="D105" s="66"/>
      <c r="E105" s="66"/>
      <c r="F105" s="89"/>
      <c r="G105" s="92">
        <f>G103/G104</f>
        <v>0.19886451880101469</v>
      </c>
      <c r="H105" s="93">
        <f>H103/H104</f>
        <v>0.13898054386164524</v>
      </c>
      <c r="I105" s="67">
        <f>I103/I104</f>
        <v>0.17033329418248511</v>
      </c>
    </row>
    <row r="106" spans="1:14" ht="13.5" customHeight="1" x14ac:dyDescent="0.2">
      <c r="A106" s="53"/>
      <c r="I106" s="62"/>
    </row>
    <row r="107" spans="1:14" ht="12.75" customHeight="1" x14ac:dyDescent="0.2">
      <c r="A107" s="50" t="s">
        <v>4</v>
      </c>
      <c r="B107" s="1"/>
      <c r="C107" s="1"/>
      <c r="D107" s="66"/>
      <c r="E107" s="66"/>
      <c r="F107" s="89"/>
      <c r="G107" s="94">
        <v>41.72</v>
      </c>
      <c r="H107" s="95">
        <v>31431.599999999999</v>
      </c>
      <c r="I107" s="68">
        <f>SUM(G107:H107)</f>
        <v>31473.32</v>
      </c>
    </row>
    <row r="108" spans="1:14" ht="13.5" customHeight="1" x14ac:dyDescent="0.2">
      <c r="A108" s="50" t="s">
        <v>5</v>
      </c>
      <c r="B108" s="1"/>
      <c r="C108" s="1"/>
      <c r="D108" s="66"/>
      <c r="E108" s="66"/>
      <c r="F108" s="89"/>
      <c r="G108" s="94">
        <v>213.02</v>
      </c>
      <c r="H108" s="95">
        <v>234043.6</v>
      </c>
      <c r="I108" s="68">
        <f>SUM(G108:H108)</f>
        <v>234256.62</v>
      </c>
    </row>
    <row r="109" spans="1:14" ht="13.5" thickBot="1" x14ac:dyDescent="0.25">
      <c r="A109" s="55" t="s">
        <v>6</v>
      </c>
      <c r="B109" s="40"/>
      <c r="C109" s="40"/>
      <c r="D109" s="69"/>
      <c r="E109" s="69"/>
      <c r="F109" s="96"/>
      <c r="G109" s="97">
        <f>G107/G108</f>
        <v>0.19585015491503144</v>
      </c>
      <c r="H109" s="98">
        <f>H107/H108</f>
        <v>0.13429805386688634</v>
      </c>
      <c r="I109" s="70">
        <f>I107/I108</f>
        <v>0.13435402593958712</v>
      </c>
    </row>
    <row r="110" spans="1:14" x14ac:dyDescent="0.2">
      <c r="F110" s="56" t="s">
        <v>7</v>
      </c>
    </row>
    <row r="111" spans="1:14" ht="13.5" thickBot="1" x14ac:dyDescent="0.25"/>
    <row r="112" spans="1:14" x14ac:dyDescent="0.2">
      <c r="A112" s="49"/>
      <c r="B112" s="17"/>
      <c r="C112" s="17"/>
      <c r="D112" s="59"/>
      <c r="E112" s="59"/>
      <c r="F112" s="19" t="s">
        <v>52</v>
      </c>
      <c r="G112" s="59"/>
      <c r="H112" s="59"/>
      <c r="I112" s="57"/>
    </row>
    <row r="113" spans="1:17" x14ac:dyDescent="0.2">
      <c r="A113" s="129" t="s">
        <v>53</v>
      </c>
      <c r="B113" s="130"/>
      <c r="C113" s="130"/>
      <c r="D113" s="130"/>
      <c r="E113" s="130"/>
      <c r="F113" s="130"/>
      <c r="G113" s="130"/>
      <c r="H113" s="130"/>
      <c r="I113" s="131"/>
    </row>
    <row r="114" spans="1:17" ht="12.75" customHeight="1" x14ac:dyDescent="0.2">
      <c r="A114" s="129" t="s">
        <v>54</v>
      </c>
      <c r="B114" s="130"/>
      <c r="C114" s="130"/>
      <c r="D114" s="130"/>
      <c r="E114" s="130"/>
      <c r="F114" s="130"/>
      <c r="G114" s="130"/>
      <c r="H114" s="130"/>
      <c r="I114" s="131"/>
    </row>
    <row r="115" spans="1:17" ht="13.5" customHeight="1" x14ac:dyDescent="0.2">
      <c r="A115" s="53"/>
      <c r="I115" s="62"/>
    </row>
    <row r="116" spans="1:17" x14ac:dyDescent="0.2">
      <c r="A116" s="53"/>
      <c r="E116" s="82" t="s">
        <v>15</v>
      </c>
      <c r="F116" s="82" t="s">
        <v>2</v>
      </c>
      <c r="G116" s="82" t="s">
        <v>67</v>
      </c>
      <c r="H116" s="82" t="s">
        <v>3</v>
      </c>
      <c r="I116" s="77" t="s">
        <v>77</v>
      </c>
      <c r="J116" s="41" t="s">
        <v>26</v>
      </c>
    </row>
    <row r="117" spans="1:17" x14ac:dyDescent="0.2">
      <c r="A117" s="22" t="s">
        <v>55</v>
      </c>
      <c r="B117" s="1"/>
      <c r="C117" s="1"/>
      <c r="D117" s="71"/>
      <c r="E117" s="72">
        <v>0</v>
      </c>
      <c r="F117" s="72">
        <v>0</v>
      </c>
      <c r="G117" s="72">
        <v>0</v>
      </c>
      <c r="H117" s="60">
        <v>0</v>
      </c>
      <c r="I117" s="61">
        <v>0</v>
      </c>
      <c r="J117" s="73">
        <f>SUM(E117:I117)</f>
        <v>0</v>
      </c>
    </row>
    <row r="118" spans="1:17" x14ac:dyDescent="0.2">
      <c r="A118" s="22" t="s">
        <v>56</v>
      </c>
      <c r="B118" s="1"/>
      <c r="C118" s="1"/>
      <c r="D118" s="71"/>
      <c r="E118" s="72">
        <v>0</v>
      </c>
      <c r="F118" s="72">
        <v>0</v>
      </c>
      <c r="G118" s="72">
        <v>0</v>
      </c>
      <c r="H118" s="72">
        <v>0</v>
      </c>
      <c r="I118" s="72">
        <v>0</v>
      </c>
      <c r="J118" s="73">
        <f>SUM(E118:I118)</f>
        <v>0</v>
      </c>
    </row>
    <row r="119" spans="1:17" ht="12.75" customHeight="1" x14ac:dyDescent="0.2">
      <c r="A119" s="22" t="s">
        <v>57</v>
      </c>
      <c r="B119" s="1"/>
      <c r="C119" s="1"/>
      <c r="D119" s="71"/>
      <c r="E119" s="72">
        <v>13</v>
      </c>
      <c r="F119" s="99">
        <v>40</v>
      </c>
      <c r="G119" s="72">
        <v>0</v>
      </c>
      <c r="H119" s="72">
        <v>92</v>
      </c>
      <c r="I119" s="99">
        <v>10</v>
      </c>
      <c r="J119" s="73">
        <f>SUM(E119:I119)</f>
        <v>155</v>
      </c>
    </row>
    <row r="120" spans="1:17" ht="13.5" customHeight="1" thickBot="1" x14ac:dyDescent="0.25">
      <c r="A120" s="42" t="s">
        <v>58</v>
      </c>
      <c r="B120" s="40"/>
      <c r="C120" s="40"/>
      <c r="D120" s="74"/>
      <c r="E120" s="100">
        <v>14.5</v>
      </c>
      <c r="F120" s="101">
        <v>38.44</v>
      </c>
      <c r="G120" s="100">
        <v>0</v>
      </c>
      <c r="H120" s="100">
        <v>49.9</v>
      </c>
      <c r="I120" s="101">
        <v>25.4</v>
      </c>
      <c r="J120" s="102">
        <f>SUM(E120:I120)</f>
        <v>128.24</v>
      </c>
      <c r="Q120" s="80"/>
    </row>
    <row r="121" spans="1:17" x14ac:dyDescent="0.2">
      <c r="Q121" s="80"/>
    </row>
    <row r="122" spans="1:17" x14ac:dyDescent="0.2">
      <c r="A122" s="3" t="s">
        <v>59</v>
      </c>
    </row>
    <row r="123" spans="1:17" ht="13.5" customHeight="1" x14ac:dyDescent="0.2">
      <c r="A123" s="3"/>
    </row>
    <row r="124" spans="1:17" ht="15" customHeight="1" x14ac:dyDescent="0.2">
      <c r="A124" s="48" t="s">
        <v>60</v>
      </c>
    </row>
    <row r="125" spans="1:17" x14ac:dyDescent="0.2">
      <c r="A125" s="3" t="s">
        <v>8</v>
      </c>
    </row>
    <row r="126" spans="1:17" x14ac:dyDescent="0.2">
      <c r="A126" s="48" t="s">
        <v>49</v>
      </c>
    </row>
    <row r="128" spans="1:17" x14ac:dyDescent="0.2">
      <c r="A128" s="48" t="s">
        <v>61</v>
      </c>
    </row>
    <row r="129" spans="1:1" x14ac:dyDescent="0.2">
      <c r="A129" s="48" t="s">
        <v>10</v>
      </c>
    </row>
    <row r="130" spans="1:1" x14ac:dyDescent="0.2">
      <c r="A130" s="75" t="s">
        <v>80</v>
      </c>
    </row>
    <row r="132" spans="1:1" x14ac:dyDescent="0.2">
      <c r="A132" s="48" t="s">
        <v>62</v>
      </c>
    </row>
    <row r="133" spans="1:1" x14ac:dyDescent="0.2">
      <c r="A133" s="48" t="s">
        <v>9</v>
      </c>
    </row>
    <row r="134" spans="1:1" x14ac:dyDescent="0.2">
      <c r="A134" s="75" t="s">
        <v>68</v>
      </c>
    </row>
    <row r="135" spans="1:1" x14ac:dyDescent="0.2">
      <c r="A135" s="75" t="s">
        <v>81</v>
      </c>
    </row>
    <row r="137" spans="1:1" x14ac:dyDescent="0.2">
      <c r="A137" s="48" t="s">
        <v>63</v>
      </c>
    </row>
    <row r="138" spans="1:1" x14ac:dyDescent="0.2">
      <c r="A138" s="48" t="s">
        <v>50</v>
      </c>
    </row>
    <row r="139" spans="1:1" x14ac:dyDescent="0.2">
      <c r="A139" s="48" t="s">
        <v>51</v>
      </c>
    </row>
    <row r="140" spans="1:1" x14ac:dyDescent="0.2">
      <c r="A140" s="75" t="s">
        <v>82</v>
      </c>
    </row>
    <row r="142" spans="1:1" x14ac:dyDescent="0.2">
      <c r="A142" s="48" t="s">
        <v>73</v>
      </c>
    </row>
    <row r="144" spans="1:1" x14ac:dyDescent="0.2">
      <c r="A144" s="48" t="s">
        <v>69</v>
      </c>
    </row>
    <row r="145" spans="1:1" x14ac:dyDescent="0.2">
      <c r="A145" s="48" t="s">
        <v>70</v>
      </c>
    </row>
    <row r="146" spans="1:1" x14ac:dyDescent="0.2">
      <c r="A146" s="48" t="s">
        <v>72</v>
      </c>
    </row>
    <row r="147" spans="1:1" x14ac:dyDescent="0.2">
      <c r="A147" s="48" t="s">
        <v>71</v>
      </c>
    </row>
  </sheetData>
  <mergeCells count="3">
    <mergeCell ref="A100:I100"/>
    <mergeCell ref="A113:I113"/>
    <mergeCell ref="A114:I114"/>
  </mergeCells>
  <phoneticPr fontId="8" type="noConversion"/>
  <pageMargins left="0.75" right="0.75" top="0.5" bottom="0.5" header="0.5" footer="0.5"/>
  <pageSetup scale="50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2013-12-11T15:44:55Z</dcterms:created>
  <dcterms:modified xsi:type="dcterms:W3CDTF">2024-11-07T20:22:01Z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{5600769B-4A55-487F-878B-ECC6501E5661}</vt:lpwstr>
  </property>
</Properties>
</file>