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autoCompressPictures="0" defaultThemeVersion="124226"/>
  <xr:revisionPtr revIDLastSave="0" documentId="13_ncr:1_{2CFD4AAF-4E95-4EB6-9F47-7969C7B5A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H10" i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<sst xmlns="http://schemas.openxmlformats.org/spreadsheetml/2006/main" count="175" uniqueCount="86">
  <si>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</si>
  <si>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</si>
  <si>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</si>
  <si>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</si>
  <si>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</si>
  <si>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</si>
  <si>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</si>
  <si>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</si>
  <si>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</si>
  <si>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</si>
  <si>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</si>
  <si>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</si>
  <si>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</si>
  <si>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</si>
  <si>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</si>
  <si>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</si>
  <si>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</si>
  <si>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</si>
  <si>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</si>
  <si>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</si>
  <si>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</si>
  <si>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</si>
  <si>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</si>
  <si>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</si>
  <si>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</si>
  <si>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</si>
  <si>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</si>
  <si>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</si>
  <si>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</si>
  <si>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</si>
  <si>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</si>
  <si>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</si>
  <si>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</si>
  <si>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</si>
  <si>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</si>
  <si>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</si>
  <si>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</si>
  <si>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</si>
  <si>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</si>
  <si>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</si>
  <si>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</si>
  <si>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</si>
  <si>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</si>
  <si>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</si>
  <si>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</si>
  <si>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</si>
  <si>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</si>
  <si>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</si>
  <si>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</si>
  <si>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</si>
  <si>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</si>
  <si>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</si>
  <si>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</si>
  <si>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</si>
  <si>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</si>
  <si>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</si>
  <si>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</si>
  <si>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</si>
  <si>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</si>
  <si>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</si>
  <si>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</si>
  <si>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</si>
  <si>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</si>
  <si>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</si>
  <si>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</si>
  <si>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</si>
  <si>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</si>
  <si>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</si>
  <si>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</si>
  <si>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</si>
  <si>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</si>
  <si>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</si>
  <si>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</si>
  <si>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</si>
  <si>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</si>
  <si>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</si>
  <si>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</si>
  <si>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</si>
  <si>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</si>
  <si>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</si>
  <si>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</si>
  <si>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</si>
  <si>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</si>
  <si>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N/A</t>
  </si>
  <si>
    <t>Month Ending March 31,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</si>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</sst>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3" xfId="0" applyFont="1" applyBorder="1"/>
    <xf numFmtId="0" fontId="7" fillId="0" borderId="4" xfId="0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3" fontId="7" fillId="0" borderId="1" xfId="0" applyNumberFormat="1" applyFont="1" applyBorder="1"/>
    <xf numFmtId="0" fontId="0" fillId="0" borderId="8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4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165" fontId="6" fillId="0" borderId="10" xfId="0" applyNumberFormat="1" applyFont="1" applyBorder="1"/>
    <xf numFmtId="165" fontId="4" fillId="0" borderId="10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8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0" fillId="0" borderId="27" xfId="0" applyBorder="1"/>
    <xf numFmtId="3" fontId="7" fillId="0" borderId="30" xfId="0" applyNumberFormat="1" applyFont="1" applyBorder="1"/>
    <xf numFmtId="0" fontId="10" fillId="0" borderId="3" xfId="0" applyFont="1" applyBorder="1"/>
    <xf numFmtId="0" fontId="10" fillId="0" borderId="0" xfId="0" applyFont="1"/>
    <xf numFmtId="165" fontId="10" fillId="0" borderId="3" xfId="0" applyNumberFormat="1" applyFont="1" applyBorder="1"/>
    <xf numFmtId="0" fontId="11" fillId="0" borderId="0" xfId="0" applyFont="1"/>
    <xf numFmtId="0" fontId="11" fillId="0" borderId="7" xfId="0" applyFont="1" applyBorder="1"/>
    <xf numFmtId="0" fontId="11" fillId="0" borderId="10" xfId="0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22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9" xfId="0" applyFont="1" applyBorder="1"/>
    <xf numFmtId="3" fontId="11" fillId="0" borderId="11" xfId="0" applyNumberFormat="1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11" xfId="0" applyFont="1" applyBorder="1"/>
    <xf numFmtId="0" fontId="11" fillId="0" borderId="3" xfId="0" applyFont="1" applyBorder="1"/>
    <xf numFmtId="10" fontId="11" fillId="0" borderId="11" xfId="0" applyNumberFormat="1" applyFont="1" applyBorder="1"/>
    <xf numFmtId="166" fontId="11" fillId="0" borderId="11" xfId="0" applyNumberFormat="1" applyFont="1" applyBorder="1"/>
    <xf numFmtId="0" fontId="11" fillId="0" borderId="13" xfId="0" applyFont="1" applyBorder="1"/>
    <xf numFmtId="10" fontId="11" fillId="0" borderId="16" xfId="0" applyNumberFormat="1" applyFont="1" applyBorder="1"/>
    <xf numFmtId="0" fontId="11" fillId="0" borderId="4" xfId="0" applyFont="1" applyBorder="1"/>
    <xf numFmtId="1" fontId="11" fillId="0" borderId="1" xfId="0" applyNumberFormat="1" applyFont="1" applyBorder="1"/>
    <xf numFmtId="1" fontId="11" fillId="0" borderId="11" xfId="0" applyNumberFormat="1" applyFont="1" applyBorder="1"/>
    <xf numFmtId="0" fontId="11" fillId="0" borderId="14" xfId="0" applyFont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14" fillId="0" borderId="0" xfId="0" applyFont="1"/>
    <xf numFmtId="3" fontId="0" fillId="0" borderId="0" xfId="0" applyNumberFormat="1"/>
    <xf numFmtId="3" fontId="11" fillId="0" borderId="0" xfId="0" applyNumberFormat="1" applyFont="1"/>
    <xf numFmtId="0" fontId="4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38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4" xfId="0" applyNumberFormat="1" applyFont="1" applyBorder="1"/>
    <xf numFmtId="10" fontId="11" fillId="0" borderId="1" xfId="0" applyNumberFormat="1" applyFont="1" applyBorder="1" applyAlignment="1">
      <alignment horizontal="right"/>
    </xf>
    <xf numFmtId="10" fontId="11" fillId="0" borderId="4" xfId="0" applyNumberFormat="1" applyFont="1" applyBorder="1"/>
    <xf numFmtId="43" fontId="11" fillId="0" borderId="1" xfId="1" applyFont="1" applyFill="1" applyBorder="1" applyAlignment="1">
      <alignment horizontal="right" vertical="top" wrapText="1"/>
    </xf>
    <xf numFmtId="43" fontId="3" fillId="0" borderId="4" xfId="1" applyFont="1" applyFill="1" applyBorder="1"/>
    <xf numFmtId="0" fontId="11" fillId="0" borderId="24" xfId="0" applyFont="1" applyBorder="1"/>
    <xf numFmtId="10" fontId="11" fillId="0" borderId="25" xfId="0" applyNumberFormat="1" applyFont="1" applyBorder="1"/>
    <xf numFmtId="10" fontId="11" fillId="0" borderId="15" xfId="0" applyNumberFormat="1" applyFont="1" applyBorder="1"/>
    <xf numFmtId="1" fontId="11" fillId="0" borderId="2" xfId="0" applyNumberFormat="1" applyFont="1" applyBorder="1"/>
    <xf numFmtId="165" fontId="11" fillId="0" borderId="15" xfId="0" applyNumberFormat="1" applyFont="1" applyBorder="1"/>
    <xf numFmtId="165" fontId="11" fillId="0" borderId="29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/>
    </xf>
    <xf numFmtId="3" fontId="8" fillId="0" borderId="15" xfId="0" applyNumberFormat="1" applyFont="1" applyBorder="1"/>
    <xf numFmtId="3" fontId="8" fillId="0" borderId="16" xfId="0" applyNumberFormat="1" applyFont="1" applyBorder="1"/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11" fillId="0" borderId="1" xfId="0" applyNumberFormat="1" applyFont="1" applyBorder="1"/>
    <xf numFmtId="164" fontId="11" fillId="0" borderId="11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165" fontId="6" fillId="0" borderId="1" xfId="0" applyNumberFormat="1" applyFont="1" applyBorder="1"/>
    <xf numFmtId="165" fontId="6" fillId="0" borderId="11" xfId="0" applyNumberFormat="1" applyFont="1" applyBorder="1"/>
    <xf numFmtId="167" fontId="11" fillId="0" borderId="1" xfId="1" applyNumberFormat="1" applyFont="1" applyFill="1" applyBorder="1" applyAlignment="1">
      <alignment horizontal="right" vertical="top" wrapText="1"/>
    </xf>
    <xf numFmtId="164" fontId="11" fillId="0" borderId="0" xfId="0" applyNumberFormat="1" applyFont="1"/>
    <xf numFmtId="165" fontId="6" fillId="0" borderId="2" xfId="0" applyNumberFormat="1" applyFont="1" applyBorder="1"/>
    <xf numFmtId="0" fontId="14" fillId="0" borderId="15" xfId="0" applyFont="1" applyBorder="1"/>
    <xf numFmtId="1" fontId="8" fillId="0" borderId="16" xfId="0" applyNumberFormat="1" applyFont="1" applyBorder="1"/>
    <xf numFmtId="3" fontId="3" fillId="0" borderId="0" xfId="0" applyNumberFormat="1" applyFont="1"/>
    <xf numFmtId="43" fontId="11" fillId="0" borderId="1" xfId="1" applyFont="1" applyBorder="1" applyAlignment="1">
      <alignment horizontal="right"/>
    </xf>
    <xf numFmtId="4" fontId="0" fillId="0" borderId="0" xfId="0" applyNumberFormat="1"/>
    <xf numFmtId="3" fontId="10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/>
    <xf numFmtId="164" fontId="3" fillId="0" borderId="1" xfId="0" applyNumberFormat="1" applyFont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A2BA7ACA-5959-46D7-9415-1886DEB00770}"/>
    <cellStyle name="Normal 3" xfId="3" xr:uid="{46641AC5-22C0-4F07-834C-9E55DACE30E2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M17" sqref="M17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9" x14ac:dyDescent="0.2">
      <c r="K1" s="75"/>
    </row>
    <row r="2" spans="1:19" x14ac:dyDescent="0.2">
      <c r="F2" s="4" t="s">
        <v>16</v>
      </c>
      <c r="J2" s="80"/>
      <c r="K2" s="80"/>
      <c r="L2" s="80"/>
    </row>
    <row r="3" spans="1:19" x14ac:dyDescent="0.2">
      <c r="F3" s="4" t="s">
        <v>17</v>
      </c>
      <c r="I3" s="81"/>
      <c r="K3" s="80"/>
    </row>
    <row r="4" spans="1:19" x14ac:dyDescent="0.2">
      <c r="F4" s="4" t="s">
        <v>84</v>
      </c>
      <c r="H4" s="75"/>
      <c r="I4" s="81"/>
      <c r="J4" s="80"/>
      <c r="K4" s="80"/>
    </row>
    <row r="5" spans="1:19" x14ac:dyDescent="0.2">
      <c r="F5" s="76"/>
      <c r="H5" s="75"/>
      <c r="I5" s="75"/>
      <c r="J5" s="75"/>
    </row>
    <row r="6" spans="1:19" x14ac:dyDescent="0.2">
      <c r="E6" s="56"/>
      <c r="F6" s="56" t="s">
        <v>18</v>
      </c>
      <c r="O6" s="80"/>
      <c r="P6" s="80"/>
      <c r="Q6" s="80"/>
    </row>
    <row r="7" spans="1:19" ht="13.5" thickBot="1" x14ac:dyDescent="0.25">
      <c r="O7" s="80"/>
      <c r="P7" s="80"/>
      <c r="Q7" s="80"/>
    </row>
    <row r="8" spans="1:19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9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M9" s="80"/>
    </row>
    <row r="10" spans="1:19" x14ac:dyDescent="0.2">
      <c r="A10" s="22" t="s">
        <v>12</v>
      </c>
      <c r="B10" s="1"/>
      <c r="C10" s="78"/>
      <c r="D10" s="102">
        <v>10367</v>
      </c>
      <c r="E10" s="102">
        <v>8563</v>
      </c>
      <c r="F10" s="102">
        <v>3735</v>
      </c>
      <c r="G10" s="102">
        <v>101</v>
      </c>
      <c r="H10" s="102">
        <f>SUM(E10:G10)</f>
        <v>12399</v>
      </c>
      <c r="I10" s="103">
        <f>SUM(D10:G10)</f>
        <v>22766</v>
      </c>
      <c r="K10" s="123"/>
      <c r="L10" s="123"/>
      <c r="M10" s="80"/>
    </row>
    <row r="11" spans="1:19" s="46" customFormat="1" x14ac:dyDescent="0.2">
      <c r="A11" s="22" t="s">
        <v>27</v>
      </c>
      <c r="B11" s="45"/>
      <c r="C11" s="45"/>
      <c r="D11" s="90">
        <v>124763</v>
      </c>
      <c r="E11" s="90">
        <v>34035</v>
      </c>
      <c r="F11" s="90">
        <v>15075</v>
      </c>
      <c r="G11" s="104">
        <v>504</v>
      </c>
      <c r="H11" s="102">
        <f t="shared" ref="H11:H14" si="0">SUM(E11:G11)</f>
        <v>49614</v>
      </c>
      <c r="I11" s="103">
        <f>SUM(D11:G11)</f>
        <v>174377</v>
      </c>
      <c r="K11" s="123"/>
      <c r="L11" s="123"/>
      <c r="M11" s="80"/>
      <c r="N11" s="80"/>
      <c r="O11" s="80"/>
      <c r="P11"/>
      <c r="Q11"/>
      <c r="R11"/>
      <c r="S11"/>
    </row>
    <row r="12" spans="1:19" x14ac:dyDescent="0.2">
      <c r="A12" s="22" t="s">
        <v>64</v>
      </c>
      <c r="B12" s="1"/>
      <c r="C12" s="1"/>
      <c r="D12" s="102">
        <v>8966</v>
      </c>
      <c r="E12" s="102">
        <v>8018</v>
      </c>
      <c r="F12" s="102">
        <v>3381</v>
      </c>
      <c r="G12" s="102">
        <v>0</v>
      </c>
      <c r="H12" s="102">
        <f t="shared" si="0"/>
        <v>11399</v>
      </c>
      <c r="I12" s="103">
        <f>SUM(D12:G12)</f>
        <v>20365</v>
      </c>
      <c r="K12" s="123"/>
      <c r="L12" s="123"/>
      <c r="M12" s="80"/>
      <c r="N12" s="80"/>
      <c r="O12" s="80"/>
    </row>
    <row r="13" spans="1:19" x14ac:dyDescent="0.2">
      <c r="A13" s="22" t="s">
        <v>28</v>
      </c>
      <c r="B13" s="1"/>
      <c r="C13" s="1"/>
      <c r="D13" s="102">
        <v>42943</v>
      </c>
      <c r="E13" s="102">
        <v>9306</v>
      </c>
      <c r="F13" s="102">
        <v>9535</v>
      </c>
      <c r="G13" s="102">
        <v>433</v>
      </c>
      <c r="H13" s="102">
        <f t="shared" si="0"/>
        <v>19274</v>
      </c>
      <c r="I13" s="103">
        <f>SUM(D13:G13)</f>
        <v>62217</v>
      </c>
      <c r="K13" s="123"/>
      <c r="L13" s="123"/>
      <c r="M13" s="123"/>
    </row>
    <row r="14" spans="1:19" x14ac:dyDescent="0.2">
      <c r="A14" s="22" t="s">
        <v>74</v>
      </c>
      <c r="B14" s="1"/>
      <c r="C14" s="2"/>
      <c r="D14" s="102">
        <v>266</v>
      </c>
      <c r="E14" s="102">
        <v>223</v>
      </c>
      <c r="F14" s="102">
        <v>111</v>
      </c>
      <c r="G14" s="102">
        <v>1</v>
      </c>
      <c r="H14" s="102">
        <f t="shared" si="0"/>
        <v>335</v>
      </c>
      <c r="I14" s="103">
        <f>SUM(D14:G14)</f>
        <v>601</v>
      </c>
      <c r="K14" s="123"/>
      <c r="L14" s="123"/>
      <c r="M14" s="123"/>
    </row>
    <row r="15" spans="1:19" ht="13.5" thickBot="1" x14ac:dyDescent="0.25">
      <c r="A15" s="23" t="s">
        <v>26</v>
      </c>
      <c r="B15" s="24"/>
      <c r="C15" s="25"/>
      <c r="D15" s="105">
        <f>SUM(D10:D14)</f>
        <v>187305</v>
      </c>
      <c r="E15" s="105">
        <f>SUM(E10:E14)</f>
        <v>60145</v>
      </c>
      <c r="F15" s="105">
        <f>SUM(F10:F14)</f>
        <v>31837</v>
      </c>
      <c r="G15" s="105">
        <f>SUM(G10:G14)</f>
        <v>1039</v>
      </c>
      <c r="H15" s="106">
        <f t="shared" ref="H15:I15" si="1">SUM(H10:H14)</f>
        <v>93021</v>
      </c>
      <c r="I15" s="107">
        <f t="shared" si="1"/>
        <v>280326</v>
      </c>
      <c r="K15" s="123"/>
      <c r="L15" s="123"/>
      <c r="M15" s="123"/>
    </row>
    <row r="16" spans="1:19" x14ac:dyDescent="0.2">
      <c r="D16" s="108"/>
      <c r="E16" s="108"/>
      <c r="F16" s="108"/>
      <c r="G16" s="108"/>
      <c r="K16" s="80"/>
      <c r="L16" s="80"/>
      <c r="M16" s="80"/>
      <c r="N16" s="80"/>
      <c r="O16" s="80"/>
    </row>
    <row r="17" spans="1:19" ht="13.5" thickBot="1" x14ac:dyDescent="0.25">
      <c r="D17" s="108"/>
      <c r="E17" s="108"/>
      <c r="F17" s="108"/>
      <c r="G17" s="108"/>
    </row>
    <row r="18" spans="1:19" x14ac:dyDescent="0.2">
      <c r="A18" s="49"/>
      <c r="B18" s="17"/>
      <c r="C18" s="17"/>
      <c r="D18" s="109"/>
      <c r="E18" s="109"/>
      <c r="F18" s="110" t="s">
        <v>29</v>
      </c>
      <c r="G18" s="109"/>
      <c r="H18" s="59"/>
      <c r="I18" s="57"/>
      <c r="M18" s="80"/>
    </row>
    <row r="19" spans="1:19" x14ac:dyDescent="0.2">
      <c r="A19" s="20" t="s">
        <v>20</v>
      </c>
      <c r="B19" s="9"/>
      <c r="C19" s="10"/>
      <c r="D19" s="111" t="s">
        <v>21</v>
      </c>
      <c r="E19" s="111" t="s">
        <v>22</v>
      </c>
      <c r="F19" s="111" t="s">
        <v>23</v>
      </c>
      <c r="G19" s="111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2">
        <v>260310</v>
      </c>
      <c r="E20" s="102">
        <v>30877</v>
      </c>
      <c r="F20" s="102">
        <v>6314</v>
      </c>
      <c r="G20" s="102">
        <v>107</v>
      </c>
      <c r="H20" s="102">
        <f>SUM(E20:G20)</f>
        <v>37298</v>
      </c>
      <c r="I20" s="103">
        <f>SUM(D20:G20)</f>
        <v>297608</v>
      </c>
      <c r="L20" s="125"/>
      <c r="M20" s="80"/>
      <c r="N20" s="125"/>
      <c r="O20" s="125"/>
    </row>
    <row r="21" spans="1:19" s="46" customFormat="1" x14ac:dyDescent="0.2">
      <c r="A21" s="22" t="s">
        <v>30</v>
      </c>
      <c r="B21" s="45"/>
      <c r="C21" s="45"/>
      <c r="D21" s="90">
        <v>1220777</v>
      </c>
      <c r="E21" s="90">
        <v>108428</v>
      </c>
      <c r="F21" s="90">
        <v>24606</v>
      </c>
      <c r="G21" s="90">
        <v>542</v>
      </c>
      <c r="H21" s="102">
        <f t="shared" ref="H21:H23" si="2">SUM(E21:G21)</f>
        <v>133576</v>
      </c>
      <c r="I21" s="103">
        <f>SUM(D21:G21)</f>
        <v>1354353</v>
      </c>
      <c r="L21"/>
      <c r="M21" s="126"/>
      <c r="N21" s="126"/>
      <c r="O21" s="126"/>
      <c r="Q21"/>
      <c r="R21"/>
      <c r="S21"/>
    </row>
    <row r="22" spans="1:19" x14ac:dyDescent="0.2">
      <c r="A22" s="22" t="s">
        <v>64</v>
      </c>
      <c r="B22" s="1"/>
      <c r="C22" s="1"/>
      <c r="D22" s="102">
        <v>186205</v>
      </c>
      <c r="E22" s="102">
        <v>27075</v>
      </c>
      <c r="F22" s="102">
        <v>6685</v>
      </c>
      <c r="G22" s="102">
        <v>2</v>
      </c>
      <c r="H22" s="102">
        <f t="shared" si="2"/>
        <v>33762</v>
      </c>
      <c r="I22" s="103">
        <f>SUM(D22:G22)</f>
        <v>219967</v>
      </c>
    </row>
    <row r="23" spans="1:19" x14ac:dyDescent="0.2">
      <c r="A23" s="22" t="s">
        <v>28</v>
      </c>
      <c r="B23" s="1"/>
      <c r="C23" s="1"/>
      <c r="D23" s="102">
        <v>554819</v>
      </c>
      <c r="E23" s="102">
        <v>31939</v>
      </c>
      <c r="F23" s="102">
        <v>18451</v>
      </c>
      <c r="G23" s="102">
        <v>529</v>
      </c>
      <c r="H23" s="102">
        <f t="shared" si="2"/>
        <v>50919</v>
      </c>
      <c r="I23" s="103">
        <f>SUM(D23:G23)</f>
        <v>605738</v>
      </c>
    </row>
    <row r="24" spans="1:19" x14ac:dyDescent="0.2">
      <c r="A24" s="22" t="s">
        <v>74</v>
      </c>
      <c r="B24" s="1"/>
      <c r="C24" s="2"/>
      <c r="D24" s="83">
        <v>162088</v>
      </c>
      <c r="E24" s="83">
        <v>12221</v>
      </c>
      <c r="F24" s="83">
        <v>3396</v>
      </c>
      <c r="G24" s="83">
        <v>11</v>
      </c>
      <c r="H24" s="102">
        <f>SUM(E24:G24)</f>
        <v>15628</v>
      </c>
      <c r="I24" s="103">
        <f>SUM(D24:G24)</f>
        <v>177716</v>
      </c>
    </row>
    <row r="25" spans="1:19" ht="13.5" thickBot="1" x14ac:dyDescent="0.25">
      <c r="A25" s="23" t="s">
        <v>26</v>
      </c>
      <c r="B25" s="24"/>
      <c r="C25" s="25"/>
      <c r="D25" s="106">
        <f>SUM(D20:D24)</f>
        <v>2384199</v>
      </c>
      <c r="E25" s="106">
        <f>SUM(E20:E24)</f>
        <v>210540</v>
      </c>
      <c r="F25" s="106">
        <f>SUM(F20:F24)</f>
        <v>59452</v>
      </c>
      <c r="G25" s="106">
        <f>SUM(G20:G24)</f>
        <v>1191</v>
      </c>
      <c r="H25" s="106">
        <f t="shared" ref="H25:I25" si="3">SUM(H20:H24)</f>
        <v>271183</v>
      </c>
      <c r="I25" s="107">
        <f t="shared" si="3"/>
        <v>2655382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2">
        <f>D10/D20</f>
        <v>3.9825592562713688E-2</v>
      </c>
      <c r="E30" s="112">
        <f>E10/E20</f>
        <v>0.27732616510671376</v>
      </c>
      <c r="F30" s="112">
        <f>F10/F20</f>
        <v>0.59154260373772571</v>
      </c>
      <c r="G30" s="112">
        <f>G10/G20</f>
        <v>0.94392523364485981</v>
      </c>
      <c r="H30" s="112">
        <f t="shared" ref="H30" si="4">H10/H20</f>
        <v>0.33243069333476327</v>
      </c>
      <c r="I30" s="113">
        <f>I10/I20</f>
        <v>7.6496599553775441E-2</v>
      </c>
    </row>
    <row r="31" spans="1:19" x14ac:dyDescent="0.2">
      <c r="A31" s="22" t="s">
        <v>30</v>
      </c>
      <c r="B31" s="1"/>
      <c r="C31" s="2"/>
      <c r="D31" s="112">
        <f t="shared" ref="D31:G31" si="5">D11/D21</f>
        <v>0.10219966463981546</v>
      </c>
      <c r="E31" s="112">
        <f t="shared" si="5"/>
        <v>0.3138949348876674</v>
      </c>
      <c r="F31" s="112">
        <f t="shared" si="5"/>
        <v>0.61265544989027065</v>
      </c>
      <c r="G31" s="112">
        <f t="shared" si="5"/>
        <v>0.92988929889298888</v>
      </c>
      <c r="H31" s="112">
        <f t="shared" ref="D31:I34" si="6">H11/H21</f>
        <v>0.37142899922141703</v>
      </c>
      <c r="I31" s="113">
        <f t="shared" si="6"/>
        <v>0.12875299128070747</v>
      </c>
      <c r="J31" s="75"/>
    </row>
    <row r="32" spans="1:19" x14ac:dyDescent="0.2">
      <c r="A32" s="22" t="s">
        <v>64</v>
      </c>
      <c r="B32" s="1"/>
      <c r="C32" s="2"/>
      <c r="D32" s="112">
        <f>D12/D22</f>
        <v>4.8151231169947101E-2</v>
      </c>
      <c r="E32" s="112">
        <f t="shared" si="6"/>
        <v>0.29614035087719298</v>
      </c>
      <c r="F32" s="112">
        <f>F12/F22</f>
        <v>0.50575916230366491</v>
      </c>
      <c r="G32" s="112">
        <f t="shared" si="6"/>
        <v>0</v>
      </c>
      <c r="H32" s="112">
        <f t="shared" si="6"/>
        <v>0.33762810260055681</v>
      </c>
      <c r="I32" s="113">
        <f t="shared" si="6"/>
        <v>9.2582069128551103E-2</v>
      </c>
    </row>
    <row r="33" spans="1:21" x14ac:dyDescent="0.2">
      <c r="A33" s="22" t="s">
        <v>28</v>
      </c>
      <c r="B33" s="1"/>
      <c r="C33" s="2"/>
      <c r="D33" s="112">
        <f t="shared" si="6"/>
        <v>7.7400016942462319E-2</v>
      </c>
      <c r="E33" s="112">
        <f t="shared" si="6"/>
        <v>0.29136792009768619</v>
      </c>
      <c r="F33" s="112">
        <f t="shared" si="6"/>
        <v>0.51677415858219067</v>
      </c>
      <c r="G33" s="112">
        <f t="shared" si="6"/>
        <v>0.81852551984877131</v>
      </c>
      <c r="H33" s="112">
        <f t="shared" si="6"/>
        <v>0.37852275182152045</v>
      </c>
      <c r="I33" s="113">
        <f t="shared" si="6"/>
        <v>0.10271272398297614</v>
      </c>
    </row>
    <row r="34" spans="1:21" x14ac:dyDescent="0.2">
      <c r="A34" s="22" t="s">
        <v>74</v>
      </c>
      <c r="B34" s="1"/>
      <c r="C34" s="2"/>
      <c r="D34" s="112">
        <f>D14/D24</f>
        <v>1.6410838556833326E-3</v>
      </c>
      <c r="E34" s="112">
        <f>E14/E24</f>
        <v>1.8247279273381885E-2</v>
      </c>
      <c r="F34" s="112">
        <f>F14/F24</f>
        <v>3.2685512367491169E-2</v>
      </c>
      <c r="G34" s="112">
        <f>G14/G24</f>
        <v>9.0909090909090912E-2</v>
      </c>
      <c r="H34" s="112">
        <f t="shared" si="6"/>
        <v>2.1435884310212438E-2</v>
      </c>
      <c r="I34" s="113">
        <f t="shared" si="6"/>
        <v>3.3818001755610075E-3</v>
      </c>
    </row>
    <row r="35" spans="1:21" ht="13.5" thickBot="1" x14ac:dyDescent="0.25">
      <c r="A35" s="23" t="s">
        <v>26</v>
      </c>
      <c r="B35" s="24"/>
      <c r="C35" s="25"/>
      <c r="D35" s="114">
        <f t="shared" ref="D35:I35" si="7">D15/D25</f>
        <v>7.8560975824585114E-2</v>
      </c>
      <c r="E35" s="114">
        <f t="shared" si="7"/>
        <v>0.28567018143820649</v>
      </c>
      <c r="F35" s="114">
        <f t="shared" si="7"/>
        <v>0.53550763641256816</v>
      </c>
      <c r="G35" s="114">
        <f t="shared" si="7"/>
        <v>0.87237615449202355</v>
      </c>
      <c r="H35" s="114">
        <f t="shared" si="7"/>
        <v>0.34301928955723626</v>
      </c>
      <c r="I35" s="115">
        <f t="shared" si="7"/>
        <v>0.10556899158011918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6" t="s">
        <v>21</v>
      </c>
      <c r="E39" s="116" t="s">
        <v>22</v>
      </c>
      <c r="F39" s="116" t="s">
        <v>23</v>
      </c>
      <c r="G39" s="116" t="s">
        <v>24</v>
      </c>
      <c r="H39" s="116" t="s">
        <v>25</v>
      </c>
      <c r="I39" s="117" t="s">
        <v>26</v>
      </c>
    </row>
    <row r="40" spans="1:21" x14ac:dyDescent="0.2">
      <c r="A40" s="22" t="s">
        <v>12</v>
      </c>
      <c r="B40" s="5"/>
      <c r="C40" s="5"/>
      <c r="D40" s="102">
        <v>33.436421500000016</v>
      </c>
      <c r="E40" s="102">
        <v>17.634705620000002</v>
      </c>
      <c r="F40" s="102">
        <v>227.62141780000002</v>
      </c>
      <c r="G40" s="102">
        <v>181.50615120000001</v>
      </c>
      <c r="H40" s="102">
        <f>SUM(E40:G40)</f>
        <v>426.76227462000003</v>
      </c>
      <c r="I40" s="103">
        <f>SUM(D40:G40)</f>
        <v>460.19869612000002</v>
      </c>
    </row>
    <row r="41" spans="1:21" s="46" customFormat="1" x14ac:dyDescent="0.2">
      <c r="A41" s="27" t="s">
        <v>30</v>
      </c>
      <c r="B41" s="47"/>
      <c r="C41" s="47"/>
      <c r="D41" s="90">
        <v>371.86</v>
      </c>
      <c r="E41" s="90">
        <v>91.72</v>
      </c>
      <c r="F41" s="90">
        <v>1151.1500000000001</v>
      </c>
      <c r="G41" s="118">
        <v>1081.71</v>
      </c>
      <c r="H41" s="102">
        <f t="shared" ref="H41:H44" si="8">SUM(E41:G41)</f>
        <v>2324.58</v>
      </c>
      <c r="I41" s="103">
        <f>SUM(D41:G41)</f>
        <v>2696.44</v>
      </c>
      <c r="K41" s="125"/>
      <c r="L41" s="75"/>
      <c r="M41" s="129"/>
      <c r="N41" s="129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2">
        <v>28.1</v>
      </c>
      <c r="E42" s="102">
        <v>20.7</v>
      </c>
      <c r="F42" s="102">
        <v>251.2</v>
      </c>
      <c r="G42" s="102"/>
      <c r="H42" s="102">
        <f t="shared" si="8"/>
        <v>271.89999999999998</v>
      </c>
      <c r="I42" s="103">
        <f>SUM(D42:G42)</f>
        <v>300</v>
      </c>
      <c r="M42" s="128"/>
      <c r="N42" s="128"/>
      <c r="O42" s="127"/>
      <c r="P42" s="127"/>
    </row>
    <row r="43" spans="1:21" x14ac:dyDescent="0.2">
      <c r="A43" s="27" t="s">
        <v>28</v>
      </c>
      <c r="B43" s="5"/>
      <c r="C43" s="5"/>
      <c r="D43" s="102">
        <v>125.7</v>
      </c>
      <c r="E43" s="102">
        <v>22.1</v>
      </c>
      <c r="F43" s="102">
        <v>620.70000000000005</v>
      </c>
      <c r="G43" s="102">
        <v>545.4</v>
      </c>
      <c r="H43" s="102">
        <f t="shared" si="8"/>
        <v>1188.2</v>
      </c>
      <c r="I43" s="103">
        <f>SUM(D43:G43)</f>
        <v>1313.9</v>
      </c>
      <c r="M43" s="125"/>
      <c r="O43" s="125"/>
      <c r="P43" s="125"/>
    </row>
    <row r="44" spans="1:21" x14ac:dyDescent="0.2">
      <c r="A44" s="22" t="s">
        <v>74</v>
      </c>
      <c r="B44" s="5"/>
      <c r="C44" s="6"/>
      <c r="D44" s="83">
        <v>0.9</v>
      </c>
      <c r="E44" s="83">
        <v>0.7</v>
      </c>
      <c r="F44" s="83">
        <v>5.5</v>
      </c>
      <c r="G44" s="83">
        <v>0.5</v>
      </c>
      <c r="H44" s="102">
        <f t="shared" si="8"/>
        <v>6.7</v>
      </c>
      <c r="I44" s="103">
        <f>SUM(D44:G44)</f>
        <v>7.6</v>
      </c>
    </row>
    <row r="45" spans="1:21" ht="13.5" thickBot="1" x14ac:dyDescent="0.25">
      <c r="A45" s="28" t="s">
        <v>26</v>
      </c>
      <c r="B45" s="29"/>
      <c r="C45" s="30"/>
      <c r="D45" s="106">
        <f t="shared" ref="D45:I45" si="9">SUM(D40:D44)</f>
        <v>559.9964215</v>
      </c>
      <c r="E45" s="106">
        <f t="shared" si="9"/>
        <v>152.85470561999998</v>
      </c>
      <c r="F45" s="106">
        <f t="shared" si="9"/>
        <v>2256.1714178000002</v>
      </c>
      <c r="G45" s="106">
        <f t="shared" si="9"/>
        <v>1809.1161511999999</v>
      </c>
      <c r="H45" s="106">
        <f t="shared" si="9"/>
        <v>4218.1422746199996</v>
      </c>
      <c r="I45" s="107">
        <f t="shared" si="9"/>
        <v>4778.1386961200005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  <c r="M47" s="125"/>
      <c r="O47" s="125"/>
      <c r="P47" s="125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  <c r="O48" s="125"/>
      <c r="P48" s="125"/>
    </row>
    <row r="49" spans="1:21" x14ac:dyDescent="0.2">
      <c r="A49" s="26" t="s">
        <v>20</v>
      </c>
      <c r="B49" s="14"/>
      <c r="C49" s="15"/>
      <c r="D49" s="116" t="s">
        <v>21</v>
      </c>
      <c r="E49" s="116" t="s">
        <v>22</v>
      </c>
      <c r="F49" s="116" t="s">
        <v>23</v>
      </c>
      <c r="G49" s="116" t="s">
        <v>24</v>
      </c>
      <c r="H49" s="116" t="s">
        <v>25</v>
      </c>
      <c r="I49" s="117" t="s">
        <v>26</v>
      </c>
    </row>
    <row r="50" spans="1:21" x14ac:dyDescent="0.2">
      <c r="A50" s="22" t="s">
        <v>12</v>
      </c>
      <c r="B50" s="5"/>
      <c r="C50" s="5"/>
      <c r="D50" s="102">
        <v>831.51786609999999</v>
      </c>
      <c r="E50" s="102">
        <v>59.066344500100001</v>
      </c>
      <c r="F50" s="102">
        <v>309.30154850000002</v>
      </c>
      <c r="G50" s="87">
        <v>191.22581593000001</v>
      </c>
      <c r="H50" s="102">
        <f>SUM(E50:G50)</f>
        <v>559.59370893010009</v>
      </c>
      <c r="I50" s="58">
        <f>SUM(D50:G50)</f>
        <v>1391.1115750301001</v>
      </c>
    </row>
    <row r="51" spans="1:21" s="46" customFormat="1" x14ac:dyDescent="0.2">
      <c r="A51" s="27" t="s">
        <v>30</v>
      </c>
      <c r="B51" s="47"/>
      <c r="C51" s="47"/>
      <c r="D51" s="90">
        <v>3398.91</v>
      </c>
      <c r="E51" s="90">
        <v>314.01</v>
      </c>
      <c r="F51" s="90">
        <v>1554.06</v>
      </c>
      <c r="G51" s="90">
        <v>1116.75</v>
      </c>
      <c r="H51" s="102">
        <f t="shared" ref="H51:H54" si="10">SUM(E51:G51)</f>
        <v>2984.8199999999997</v>
      </c>
      <c r="I51" s="58">
        <f>SUM(D51:G51)</f>
        <v>6383.73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516.79999999999995</v>
      </c>
      <c r="E52" s="90">
        <v>57.5</v>
      </c>
      <c r="F52" s="90">
        <v>306.89999999999998</v>
      </c>
      <c r="G52" s="90">
        <v>0</v>
      </c>
      <c r="H52" s="102">
        <f t="shared" si="10"/>
        <v>364.4</v>
      </c>
      <c r="I52" s="58">
        <f>SUM(D52:G52)</f>
        <v>881.19999999999993</v>
      </c>
    </row>
    <row r="53" spans="1:21" x14ac:dyDescent="0.2">
      <c r="A53" s="27" t="s">
        <v>28</v>
      </c>
      <c r="B53" s="5"/>
      <c r="C53" s="5"/>
      <c r="D53" s="102">
        <v>1565.5</v>
      </c>
      <c r="E53" s="102">
        <v>69.599999999999994</v>
      </c>
      <c r="F53" s="102">
        <v>842</v>
      </c>
      <c r="G53" s="102">
        <v>597</v>
      </c>
      <c r="H53" s="102">
        <f t="shared" si="10"/>
        <v>1508.6</v>
      </c>
      <c r="I53" s="58">
        <f>SUM(D53:G53)</f>
        <v>3074.1</v>
      </c>
    </row>
    <row r="54" spans="1:21" x14ac:dyDescent="0.2">
      <c r="A54" s="22" t="s">
        <v>74</v>
      </c>
      <c r="B54" s="5"/>
      <c r="C54" s="6"/>
      <c r="D54" s="83">
        <v>482.4</v>
      </c>
      <c r="E54" s="83">
        <v>30</v>
      </c>
      <c r="F54" s="83">
        <v>142</v>
      </c>
      <c r="G54" s="83">
        <v>25</v>
      </c>
      <c r="H54" s="102">
        <f t="shared" si="10"/>
        <v>197</v>
      </c>
      <c r="I54" s="58">
        <f>SUM(D54:G54)</f>
        <v>679.4</v>
      </c>
    </row>
    <row r="55" spans="1:21" ht="13.5" thickBot="1" x14ac:dyDescent="0.25">
      <c r="A55" s="28" t="s">
        <v>26</v>
      </c>
      <c r="B55" s="29"/>
      <c r="C55" s="30"/>
      <c r="D55" s="106">
        <f t="shared" ref="D55:I55" si="11">SUM(D50:D54)</f>
        <v>6795.1278660999997</v>
      </c>
      <c r="E55" s="106">
        <f t="shared" si="11"/>
        <v>530.17634450009996</v>
      </c>
      <c r="F55" s="106">
        <f t="shared" si="11"/>
        <v>3154.2615485000001</v>
      </c>
      <c r="G55" s="106">
        <f t="shared" si="11"/>
        <v>1929.97581593</v>
      </c>
      <c r="H55" s="106">
        <f t="shared" si="11"/>
        <v>5614.4137089301003</v>
      </c>
      <c r="I55" s="107">
        <f t="shared" si="11"/>
        <v>12409.5415750301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6" t="s">
        <v>21</v>
      </c>
      <c r="E59" s="116" t="s">
        <v>22</v>
      </c>
      <c r="F59" s="116" t="s">
        <v>23</v>
      </c>
      <c r="G59" s="116" t="s">
        <v>24</v>
      </c>
      <c r="H59" s="116" t="s">
        <v>25</v>
      </c>
      <c r="I59" s="117" t="s">
        <v>26</v>
      </c>
    </row>
    <row r="60" spans="1:21" x14ac:dyDescent="0.2">
      <c r="A60" s="22" t="s">
        <v>12</v>
      </c>
      <c r="B60" s="1"/>
      <c r="C60" s="2"/>
      <c r="D60" s="112">
        <f>D40/D50</f>
        <v>4.0211308575754508E-2</v>
      </c>
      <c r="E60" s="112">
        <f t="shared" ref="E60:I60" si="12">E40/E50</f>
        <v>0.29855759264008874</v>
      </c>
      <c r="F60" s="112">
        <f t="shared" si="12"/>
        <v>0.73592071848292084</v>
      </c>
      <c r="G60" s="112">
        <f t="shared" si="12"/>
        <v>0.94917179627274817</v>
      </c>
      <c r="H60" s="112">
        <f t="shared" si="12"/>
        <v>0.76262879265733086</v>
      </c>
      <c r="I60" s="113">
        <f t="shared" si="12"/>
        <v>0.33081364886928105</v>
      </c>
    </row>
    <row r="61" spans="1:21" x14ac:dyDescent="0.2">
      <c r="A61" s="27" t="s">
        <v>30</v>
      </c>
      <c r="B61" s="1"/>
      <c r="C61" s="2"/>
      <c r="D61" s="112">
        <f>D41/D51</f>
        <v>0.10940566240353526</v>
      </c>
      <c r="E61" s="112">
        <f>E41/E51</f>
        <v>0.29209260851565239</v>
      </c>
      <c r="F61" s="112">
        <f>F41/F51</f>
        <v>0.74073716587519156</v>
      </c>
      <c r="G61" s="112">
        <f>G41/G51</f>
        <v>0.96862323707186038</v>
      </c>
      <c r="H61" s="112">
        <f>H41/H51</f>
        <v>0.77880073170241426</v>
      </c>
      <c r="I61" s="113">
        <f t="shared" ref="H61:I64" si="13">I41/I51</f>
        <v>0.42239255106340656</v>
      </c>
      <c r="J61" s="75"/>
    </row>
    <row r="62" spans="1:21" x14ac:dyDescent="0.2">
      <c r="A62" s="27" t="s">
        <v>64</v>
      </c>
      <c r="B62" s="1"/>
      <c r="C62" s="2"/>
      <c r="D62" s="112">
        <f>D42/D52</f>
        <v>5.4373065015479886E-2</v>
      </c>
      <c r="E62" s="112">
        <f t="shared" ref="D62:G64" si="14">E42/E52</f>
        <v>0.36</v>
      </c>
      <c r="F62" s="112">
        <f t="shared" si="14"/>
        <v>0.81850765721733465</v>
      </c>
      <c r="G62" s="130" t="s">
        <v>83</v>
      </c>
      <c r="H62" s="112">
        <f>H42/H52</f>
        <v>0.74615806805708007</v>
      </c>
      <c r="I62" s="113">
        <f t="shared" si="13"/>
        <v>0.34044484793463464</v>
      </c>
    </row>
    <row r="63" spans="1:21" x14ac:dyDescent="0.2">
      <c r="A63" s="27" t="s">
        <v>28</v>
      </c>
      <c r="B63" s="1"/>
      <c r="C63" s="2"/>
      <c r="D63" s="112">
        <f t="shared" si="14"/>
        <v>8.029383583519642E-2</v>
      </c>
      <c r="E63" s="112">
        <f t="shared" si="14"/>
        <v>0.31752873563218398</v>
      </c>
      <c r="F63" s="112">
        <f t="shared" si="14"/>
        <v>0.73717339667458437</v>
      </c>
      <c r="G63" s="112">
        <f t="shared" si="14"/>
        <v>0.91356783919597984</v>
      </c>
      <c r="H63" s="112">
        <f t="shared" si="13"/>
        <v>0.78761765875646306</v>
      </c>
      <c r="I63" s="113">
        <f t="shared" si="13"/>
        <v>0.42740964835236334</v>
      </c>
    </row>
    <row r="64" spans="1:21" x14ac:dyDescent="0.2">
      <c r="A64" s="22" t="s">
        <v>74</v>
      </c>
      <c r="B64" s="1"/>
      <c r="C64" s="2"/>
      <c r="D64" s="112">
        <f t="shared" si="14"/>
        <v>1.865671641791045E-3</v>
      </c>
      <c r="E64" s="112">
        <f t="shared" si="14"/>
        <v>2.3333333333333331E-2</v>
      </c>
      <c r="F64" s="112">
        <f t="shared" si="14"/>
        <v>3.873239436619718E-2</v>
      </c>
      <c r="G64" s="112">
        <f t="shared" si="14"/>
        <v>0.02</v>
      </c>
      <c r="H64" s="112">
        <f t="shared" si="13"/>
        <v>3.4010152284263961E-2</v>
      </c>
      <c r="I64" s="113">
        <f t="shared" si="13"/>
        <v>1.1186340889019724E-2</v>
      </c>
    </row>
    <row r="65" spans="1:15" ht="13.5" thickBot="1" x14ac:dyDescent="0.25">
      <c r="A65" s="28" t="s">
        <v>26</v>
      </c>
      <c r="B65" s="24"/>
      <c r="C65" s="25"/>
      <c r="D65" s="114">
        <f t="shared" ref="D65:I65" si="15">D45/D55</f>
        <v>8.2411461937861183E-2</v>
      </c>
      <c r="E65" s="114">
        <f t="shared" si="15"/>
        <v>0.28830917713638421</v>
      </c>
      <c r="F65" s="114">
        <f t="shared" si="15"/>
        <v>0.71527721563638758</v>
      </c>
      <c r="G65" s="114">
        <f t="shared" si="15"/>
        <v>0.93737762736070285</v>
      </c>
      <c r="H65" s="114">
        <f t="shared" si="15"/>
        <v>0.75130592316536315</v>
      </c>
      <c r="I65" s="115">
        <f t="shared" si="15"/>
        <v>0.38503748645593389</v>
      </c>
    </row>
    <row r="66" spans="1:15" x14ac:dyDescent="0.2">
      <c r="A66" s="51"/>
      <c r="D66" s="119"/>
      <c r="E66" s="119"/>
      <c r="F66" s="119"/>
      <c r="G66" s="119"/>
      <c r="H66" s="119"/>
      <c r="I66" s="119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6" t="s">
        <v>21</v>
      </c>
      <c r="E69" s="116" t="s">
        <v>22</v>
      </c>
      <c r="F69" s="116" t="s">
        <v>23</v>
      </c>
      <c r="G69" s="120" t="s">
        <v>24</v>
      </c>
      <c r="H69" s="116" t="s">
        <v>25</v>
      </c>
      <c r="I69" s="117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44</v>
      </c>
      <c r="F70" s="89">
        <v>39</v>
      </c>
      <c r="G70" s="89">
        <v>17</v>
      </c>
      <c r="H70" s="71">
        <f>SUM(E70:G70)</f>
        <v>100</v>
      </c>
      <c r="I70" s="65">
        <f>SUM(D70:G70)</f>
        <v>141</v>
      </c>
    </row>
    <row r="71" spans="1:15" s="46" customFormat="1" x14ac:dyDescent="0.2">
      <c r="A71" s="27" t="s">
        <v>30</v>
      </c>
      <c r="B71" s="45"/>
      <c r="C71" s="45"/>
      <c r="D71" s="104">
        <v>51</v>
      </c>
      <c r="E71" s="104">
        <v>55</v>
      </c>
      <c r="F71" s="104">
        <v>50</v>
      </c>
      <c r="G71" s="104">
        <v>18</v>
      </c>
      <c r="H71" s="71">
        <f t="shared" ref="H71:H74" si="16">SUM(E71:G71)</f>
        <v>123</v>
      </c>
      <c r="I71" s="65">
        <f t="shared" ref="I71:I74" si="17">SUM(D71:G71)</f>
        <v>174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40</v>
      </c>
      <c r="E72" s="89">
        <v>44</v>
      </c>
      <c r="F72" s="89">
        <v>42</v>
      </c>
      <c r="G72" s="89">
        <v>0</v>
      </c>
      <c r="H72" s="71">
        <f t="shared" si="16"/>
        <v>86</v>
      </c>
      <c r="I72" s="65">
        <f t="shared" si="17"/>
        <v>126</v>
      </c>
    </row>
    <row r="73" spans="1:15" x14ac:dyDescent="0.2">
      <c r="A73" s="27" t="s">
        <v>28</v>
      </c>
      <c r="B73" s="1"/>
      <c r="C73" s="1"/>
      <c r="D73" s="89">
        <v>48</v>
      </c>
      <c r="E73" s="89">
        <v>53</v>
      </c>
      <c r="F73" s="89">
        <v>55</v>
      </c>
      <c r="G73" s="89">
        <v>25</v>
      </c>
      <c r="H73" s="71">
        <f t="shared" si="16"/>
        <v>133</v>
      </c>
      <c r="I73" s="65">
        <f t="shared" si="17"/>
        <v>181</v>
      </c>
    </row>
    <row r="74" spans="1:15" x14ac:dyDescent="0.2">
      <c r="A74" s="22" t="s">
        <v>74</v>
      </c>
      <c r="B74" s="1"/>
      <c r="C74" s="2"/>
      <c r="D74" s="60">
        <v>5</v>
      </c>
      <c r="E74" s="60">
        <v>4</v>
      </c>
      <c r="F74" s="60">
        <v>4</v>
      </c>
      <c r="G74" s="60">
        <v>1</v>
      </c>
      <c r="H74" s="71">
        <f t="shared" si="16"/>
        <v>9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1">
        <f>SUM(D70:D74)</f>
        <v>185</v>
      </c>
      <c r="E75" s="121">
        <f t="shared" ref="E75:I75" si="18">SUM(E70:E74)</f>
        <v>200</v>
      </c>
      <c r="F75" s="121">
        <f t="shared" si="18"/>
        <v>190</v>
      </c>
      <c r="G75" s="121">
        <f t="shared" si="18"/>
        <v>61</v>
      </c>
      <c r="H75" s="121">
        <f t="shared" si="18"/>
        <v>451</v>
      </c>
      <c r="I75" s="122">
        <f t="shared" si="18"/>
        <v>636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773</v>
      </c>
      <c r="E84" s="60">
        <v>28</v>
      </c>
      <c r="F84" s="60">
        <v>13</v>
      </c>
      <c r="G84" s="60">
        <v>0</v>
      </c>
      <c r="H84" s="83">
        <f>SUM(E84:G84)</f>
        <v>41</v>
      </c>
      <c r="I84" s="58">
        <f>D84+E84+F84+G84</f>
        <v>814</v>
      </c>
      <c r="J84" s="79"/>
      <c r="K84" s="123"/>
      <c r="L84" s="75"/>
    </row>
    <row r="85" spans="1:16" x14ac:dyDescent="0.2">
      <c r="A85" s="22" t="s">
        <v>14</v>
      </c>
      <c r="B85" s="1"/>
      <c r="C85" s="1"/>
      <c r="D85" s="83">
        <v>100</v>
      </c>
      <c r="E85" s="60">
        <v>120</v>
      </c>
      <c r="F85" s="60">
        <v>90</v>
      </c>
      <c r="G85" s="60">
        <v>0</v>
      </c>
      <c r="H85" s="83">
        <f t="shared" ref="H85:H93" si="19">SUM(E85:G85)</f>
        <v>210</v>
      </c>
      <c r="I85" s="58">
        <f t="shared" ref="I85:I93" si="20">D85+E85+F85+G85</f>
        <v>310</v>
      </c>
      <c r="K85" s="75"/>
      <c r="L85" s="80"/>
      <c r="M85" s="80"/>
    </row>
    <row r="86" spans="1:16" s="46" customFormat="1" x14ac:dyDescent="0.2">
      <c r="A86" s="22" t="s">
        <v>39</v>
      </c>
      <c r="B86" s="45"/>
      <c r="C86" s="45"/>
      <c r="D86" s="84">
        <v>10297</v>
      </c>
      <c r="E86" s="85">
        <v>224</v>
      </c>
      <c r="F86" s="84">
        <v>180</v>
      </c>
      <c r="G86" s="86">
        <v>1</v>
      </c>
      <c r="H86" s="83">
        <f t="shared" si="19"/>
        <v>405</v>
      </c>
      <c r="I86" s="58">
        <f t="shared" si="20"/>
        <v>10702</v>
      </c>
      <c r="K86" s="123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6</v>
      </c>
      <c r="E87" s="85">
        <v>244</v>
      </c>
      <c r="F87" s="84">
        <v>198</v>
      </c>
      <c r="G87" s="86">
        <v>1</v>
      </c>
      <c r="H87" s="83">
        <f t="shared" si="19"/>
        <v>443</v>
      </c>
      <c r="I87" s="58">
        <f t="shared" si="20"/>
        <v>449</v>
      </c>
      <c r="K87" s="80"/>
      <c r="L87" s="80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939</v>
      </c>
      <c r="E88" s="85">
        <v>68</v>
      </c>
      <c r="F88" s="84">
        <v>24</v>
      </c>
      <c r="G88" s="86">
        <v>0</v>
      </c>
      <c r="H88" s="83">
        <f>SUM(E88:G88)</f>
        <v>92</v>
      </c>
      <c r="I88" s="58">
        <f>D88+E88+F88+G88</f>
        <v>1031</v>
      </c>
      <c r="K88" s="80"/>
    </row>
    <row r="89" spans="1:16" x14ac:dyDescent="0.2">
      <c r="A89" s="22" t="s">
        <v>66</v>
      </c>
      <c r="B89" s="1"/>
      <c r="C89" s="1"/>
      <c r="D89" s="84">
        <v>2</v>
      </c>
      <c r="E89" s="85">
        <v>64</v>
      </c>
      <c r="F89" s="84">
        <v>48</v>
      </c>
      <c r="G89" s="86">
        <v>0</v>
      </c>
      <c r="H89" s="83">
        <f>SUM(E89:G89)</f>
        <v>112</v>
      </c>
      <c r="I89" s="58">
        <f>D89+E89+F89+G89</f>
        <v>114</v>
      </c>
      <c r="L89" s="80"/>
    </row>
    <row r="90" spans="1:16" x14ac:dyDescent="0.2">
      <c r="A90" s="22" t="s">
        <v>41</v>
      </c>
      <c r="B90" s="1"/>
      <c r="C90" s="1"/>
      <c r="D90" s="83">
        <v>2566</v>
      </c>
      <c r="E90" s="83">
        <v>66</v>
      </c>
      <c r="F90" s="83">
        <v>62</v>
      </c>
      <c r="G90" s="83">
        <v>0</v>
      </c>
      <c r="H90" s="83">
        <f t="shared" si="19"/>
        <v>128</v>
      </c>
      <c r="I90" s="58">
        <f t="shared" si="20"/>
        <v>2694</v>
      </c>
      <c r="L90" s="80"/>
    </row>
    <row r="91" spans="1:16" x14ac:dyDescent="0.2">
      <c r="A91" s="22" t="s">
        <v>42</v>
      </c>
      <c r="B91" s="1"/>
      <c r="C91" s="1"/>
      <c r="D91" s="83">
        <v>12</v>
      </c>
      <c r="E91" s="83">
        <v>65</v>
      </c>
      <c r="F91" s="83">
        <v>85</v>
      </c>
      <c r="G91" s="83">
        <v>1</v>
      </c>
      <c r="H91" s="83">
        <f t="shared" si="19"/>
        <v>151</v>
      </c>
      <c r="I91" s="58">
        <f t="shared" si="20"/>
        <v>163</v>
      </c>
    </row>
    <row r="92" spans="1:16" x14ac:dyDescent="0.2">
      <c r="A92" s="22" t="s">
        <v>75</v>
      </c>
      <c r="B92" s="1"/>
      <c r="C92" s="1"/>
      <c r="D92" s="87">
        <v>38</v>
      </c>
      <c r="E92" s="87">
        <v>4</v>
      </c>
      <c r="F92" s="87">
        <v>0</v>
      </c>
      <c r="G92" s="87">
        <v>0</v>
      </c>
      <c r="H92" s="83">
        <f t="shared" si="19"/>
        <v>4</v>
      </c>
      <c r="I92" s="58">
        <f t="shared" si="20"/>
        <v>42</v>
      </c>
    </row>
    <row r="93" spans="1:16" x14ac:dyDescent="0.2">
      <c r="A93" s="22" t="s">
        <v>76</v>
      </c>
      <c r="B93" s="1"/>
      <c r="C93" s="2"/>
      <c r="D93" s="87">
        <v>0</v>
      </c>
      <c r="E93" s="87">
        <v>0</v>
      </c>
      <c r="F93" s="87">
        <v>0</v>
      </c>
      <c r="G93" s="87">
        <v>0</v>
      </c>
      <c r="H93" s="83">
        <f t="shared" si="19"/>
        <v>0</v>
      </c>
      <c r="I93" s="58">
        <f t="shared" si="20"/>
        <v>0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14613</v>
      </c>
      <c r="E94" s="16">
        <f t="shared" si="21"/>
        <v>390</v>
      </c>
      <c r="F94" s="16">
        <f t="shared" si="21"/>
        <v>279</v>
      </c>
      <c r="G94" s="16">
        <f t="shared" si="21"/>
        <v>1</v>
      </c>
      <c r="H94" s="16">
        <f t="shared" ref="H94" si="22">H84+H86+H88+H90+H92</f>
        <v>670</v>
      </c>
      <c r="I94" s="16">
        <f>SUM(D94:H94)</f>
        <v>15953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120</v>
      </c>
      <c r="E95" s="39">
        <f t="shared" si="21"/>
        <v>493</v>
      </c>
      <c r="F95" s="39">
        <f t="shared" si="21"/>
        <v>421</v>
      </c>
      <c r="G95" s="39">
        <f t="shared" si="21"/>
        <v>2</v>
      </c>
      <c r="H95" s="39">
        <f t="shared" ref="H95" si="23">H85+H87+H89+H91+H93</f>
        <v>916</v>
      </c>
      <c r="I95" s="44">
        <f>+SUM(D95:G95)</f>
        <v>1036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31" t="s">
        <v>47</v>
      </c>
      <c r="B100" s="132"/>
      <c r="C100" s="132"/>
      <c r="D100" s="132"/>
      <c r="E100" s="132"/>
      <c r="F100" s="132"/>
      <c r="G100" s="132"/>
      <c r="H100" s="132"/>
      <c r="I100" s="133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  <c r="L102" s="80"/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4">
        <v>8202</v>
      </c>
      <c r="H103" s="91">
        <v>4754</v>
      </c>
      <c r="I103" s="58">
        <f>SUM(G103:H103)</f>
        <v>12956</v>
      </c>
      <c r="K103" s="80"/>
      <c r="L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4">
        <v>57919</v>
      </c>
      <c r="H104" s="91">
        <v>52690</v>
      </c>
      <c r="I104" s="58">
        <f>SUM(G104:H104)</f>
        <v>110609</v>
      </c>
      <c r="K104" s="80"/>
      <c r="L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0.14161156097308311</v>
      </c>
      <c r="H105" s="93">
        <f>H103/H104</f>
        <v>9.0225849307268929E-2</v>
      </c>
      <c r="I105" s="67">
        <f>I103/I104</f>
        <v>0.11713332549792513</v>
      </c>
      <c r="L105" s="80"/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29.84</v>
      </c>
      <c r="H107" s="95">
        <v>20.343700000000002</v>
      </c>
      <c r="I107" s="68">
        <f>SUM(G107:H107)</f>
        <v>50.183700000000002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212.85</v>
      </c>
      <c r="H108" s="95">
        <v>233.75129999999999</v>
      </c>
      <c r="I108" s="68">
        <f>SUM(G108:H108)</f>
        <v>446.60129999999998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0.14019262391355414</v>
      </c>
      <c r="H109" s="98">
        <f>H107/H108</f>
        <v>8.7031387632924409E-2</v>
      </c>
      <c r="I109" s="70">
        <f>I107/I108</f>
        <v>0.11236801146794692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4" t="s">
        <v>53</v>
      </c>
      <c r="B113" s="135"/>
      <c r="C113" s="135"/>
      <c r="D113" s="135"/>
      <c r="E113" s="135"/>
      <c r="F113" s="135"/>
      <c r="G113" s="135"/>
      <c r="H113" s="135"/>
      <c r="I113" s="136"/>
    </row>
    <row r="114" spans="1:17" ht="12.75" customHeight="1" x14ac:dyDescent="0.2">
      <c r="A114" s="134" t="s">
        <v>54</v>
      </c>
      <c r="B114" s="135"/>
      <c r="C114" s="135"/>
      <c r="D114" s="135"/>
      <c r="E114" s="135"/>
      <c r="F114" s="135"/>
      <c r="G114" s="135"/>
      <c r="H114" s="135"/>
      <c r="I114" s="136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  <c r="M116" t="s">
        <v>85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10</v>
      </c>
      <c r="F119" s="99">
        <v>38</v>
      </c>
      <c r="G119" s="72">
        <v>2</v>
      </c>
      <c r="H119" s="72">
        <v>96</v>
      </c>
      <c r="I119" s="99">
        <v>11</v>
      </c>
      <c r="J119" s="73">
        <f t="shared" ref="J119:J120" si="24">SUM(E119:I119)</f>
        <v>157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9.7196647299999999</v>
      </c>
      <c r="F120" s="101">
        <v>35.04</v>
      </c>
      <c r="G120" s="100">
        <v>0</v>
      </c>
      <c r="H120" s="100">
        <v>51.7</v>
      </c>
      <c r="I120" s="101">
        <v>25.1</v>
      </c>
      <c r="J120" s="73">
        <f t="shared" si="24"/>
        <v>121.55966473000001</v>
      </c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9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2025-04-16T21:10:10Z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