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autoCompressPictures="0" defaultThemeVersion="124226"/>
  <xr:revisionPtr revIDLastSave="0" documentId="13_ncr:1_{B759E2DA-7D93-4728-8022-7F8B3C7C49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20" i="1"/>
  <c r="H21" i="1"/>
  <c r="H22" i="1"/>
  <c r="H23" i="1"/>
  <c r="H24" i="1"/>
  <c r="J118" i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G64" i="1" l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<sst xmlns="http://schemas.openxmlformats.org/spreadsheetml/2006/main" count="174" uniqueCount="85">
  <si>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</si>
  <si>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</si>
  <si>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</si>
  <si>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</si>
  <si>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</si>
  <si>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</si>
  <si>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</si>
  <si>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</si>
  <si>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</si>
  <si>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</si>
  <si>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</si>
  <si>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</si>
  <si>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</si>
  <si>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</si>
  <si>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</si>
  <si>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</si>
  <si>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</si>
  <si>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</si>
  <si>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</si>
  <si>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</si>
  <si>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</si>
  <si>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</si>
  <si>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</si>
  <si>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</si>
  <si>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</si>
  <si>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</si>
  <si>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</si>
  <si>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</si>
  <si>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</si>
  <si>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</si>
  <si>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</si>
  <si>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</si>
  <si>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</si>
  <si>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</si>
  <si>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</si>
  <si>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</si>
  <si>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</si>
  <si>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</si>
  <si>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</si>
  <si>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</si>
  <si>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</si>
  <si>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</si>
  <si>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</si>
  <si>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</si>
  <si>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</si>
  <si>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</si>
  <si>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</si>
  <si>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</si>
  <si>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</si>
  <si>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</si>
  <si>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</si>
  <si>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</si>
  <si>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</si>
  <si>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</si>
  <si>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</si>
  <si>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</si>
  <si>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</si>
  <si>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</si>
  <si>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</si>
  <si>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</si>
  <si>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</si>
  <si>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</si>
  <si>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</si>
  <si>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</si>
  <si>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</si>
  <si>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</si>
  <si>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</si>
  <si>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</si>
  <si>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</si>
  <si>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</si>
  <si>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</si>
  <si>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</si>
  <si>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</si>
  <si>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</si>
  <si>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</si>
  <si>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</si>
  <si>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</si>
  <si>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</si>
  <si>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</si>
  <si>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</si>
  <si>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</si>
  <si>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</si>
  <si>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</si>
  <si>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February 28,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</si>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</sst>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38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3" xfId="0" applyFont="1" applyBorder="1"/>
    <xf numFmtId="0" fontId="7" fillId="0" borderId="4" xfId="0" applyFont="1" applyBorder="1"/>
    <xf numFmtId="165" fontId="6" fillId="0" borderId="3" xfId="0" applyNumberFormat="1" applyFont="1" applyBorder="1"/>
    <xf numFmtId="165" fontId="6" fillId="0" borderId="4" xfId="0" applyNumberFormat="1" applyFont="1" applyBorder="1"/>
    <xf numFmtId="3" fontId="7" fillId="0" borderId="1" xfId="0" applyNumberFormat="1" applyFont="1" applyBorder="1"/>
    <xf numFmtId="0" fontId="0" fillId="0" borderId="8" xfId="0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4" fillId="0" borderId="10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165" fontId="6" fillId="0" borderId="10" xfId="0" applyNumberFormat="1" applyFont="1" applyBorder="1"/>
    <xf numFmtId="165" fontId="4" fillId="0" borderId="10" xfId="0" applyNumberFormat="1" applyFont="1" applyBorder="1"/>
    <xf numFmtId="165" fontId="8" fillId="0" borderId="12" xfId="0" applyNumberFormat="1" applyFont="1" applyBorder="1"/>
    <xf numFmtId="165" fontId="8" fillId="0" borderId="13" xfId="0" applyNumberFormat="1" applyFont="1" applyBorder="1"/>
    <xf numFmtId="165" fontId="8" fillId="0" borderId="14" xfId="0" applyNumberFormat="1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0" fontId="8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0" fontId="0" fillId="0" borderId="13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0" fillId="0" borderId="27" xfId="0" applyBorder="1"/>
    <xf numFmtId="3" fontId="7" fillId="0" borderId="30" xfId="0" applyNumberFormat="1" applyFont="1" applyBorder="1"/>
    <xf numFmtId="0" fontId="10" fillId="0" borderId="3" xfId="0" applyFont="1" applyBorder="1"/>
    <xf numFmtId="0" fontId="10" fillId="0" borderId="0" xfId="0" applyFont="1"/>
    <xf numFmtId="165" fontId="10" fillId="0" borderId="3" xfId="0" applyNumberFormat="1" applyFont="1" applyBorder="1"/>
    <xf numFmtId="0" fontId="11" fillId="0" borderId="0" xfId="0" applyFont="1"/>
    <xf numFmtId="0" fontId="11" fillId="0" borderId="7" xfId="0" applyFont="1" applyBorder="1"/>
    <xf numFmtId="0" fontId="11" fillId="0" borderId="10" xfId="0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22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9" xfId="0" applyFont="1" applyBorder="1"/>
    <xf numFmtId="3" fontId="11" fillId="0" borderId="11" xfId="0" applyNumberFormat="1" applyFont="1" applyBorder="1"/>
    <xf numFmtId="0" fontId="11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23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11" xfId="0" applyFont="1" applyBorder="1"/>
    <xf numFmtId="0" fontId="11" fillId="0" borderId="3" xfId="0" applyFont="1" applyBorder="1"/>
    <xf numFmtId="10" fontId="11" fillId="0" borderId="11" xfId="0" applyNumberFormat="1" applyFont="1" applyBorder="1"/>
    <xf numFmtId="166" fontId="11" fillId="0" borderId="11" xfId="0" applyNumberFormat="1" applyFont="1" applyBorder="1"/>
    <xf numFmtId="0" fontId="11" fillId="0" borderId="13" xfId="0" applyFont="1" applyBorder="1"/>
    <xf numFmtId="10" fontId="11" fillId="0" borderId="16" xfId="0" applyNumberFormat="1" applyFont="1" applyBorder="1"/>
    <xf numFmtId="0" fontId="11" fillId="0" borderId="4" xfId="0" applyFont="1" applyBorder="1"/>
    <xf numFmtId="1" fontId="11" fillId="0" borderId="1" xfId="0" applyNumberFormat="1" applyFont="1" applyBorder="1"/>
    <xf numFmtId="1" fontId="11" fillId="0" borderId="11" xfId="0" applyNumberFormat="1" applyFont="1" applyBorder="1"/>
    <xf numFmtId="0" fontId="11" fillId="0" borderId="14" xfId="0" applyFont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14" fillId="0" borderId="0" xfId="0" applyFont="1"/>
    <xf numFmtId="3" fontId="0" fillId="0" borderId="0" xfId="0" applyNumberFormat="1"/>
    <xf numFmtId="3" fontId="11" fillId="0" borderId="0" xfId="0" applyNumberFormat="1" applyFont="1"/>
    <xf numFmtId="0" fontId="4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wrapText="1"/>
    </xf>
    <xf numFmtId="38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0" fontId="11" fillId="0" borderId="6" xfId="0" applyFont="1" applyBorder="1"/>
    <xf numFmtId="0" fontId="11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right" vertical="top" wrapText="1"/>
    </xf>
    <xf numFmtId="3" fontId="11" fillId="0" borderId="4" xfId="0" applyNumberFormat="1" applyFont="1" applyBorder="1"/>
    <xf numFmtId="10" fontId="11" fillId="0" borderId="1" xfId="0" applyNumberFormat="1" applyFont="1" applyBorder="1" applyAlignment="1">
      <alignment horizontal="right"/>
    </xf>
    <xf numFmtId="10" fontId="11" fillId="0" borderId="4" xfId="0" applyNumberFormat="1" applyFont="1" applyBorder="1"/>
    <xf numFmtId="43" fontId="11" fillId="0" borderId="1" xfId="1" applyFont="1" applyFill="1" applyBorder="1" applyAlignment="1">
      <alignment horizontal="right" vertical="top" wrapText="1"/>
    </xf>
    <xf numFmtId="43" fontId="3" fillId="0" borderId="4" xfId="1" applyFont="1" applyFill="1" applyBorder="1"/>
    <xf numFmtId="0" fontId="11" fillId="0" borderId="24" xfId="0" applyFont="1" applyBorder="1"/>
    <xf numFmtId="10" fontId="11" fillId="0" borderId="25" xfId="0" applyNumberFormat="1" applyFont="1" applyBorder="1"/>
    <xf numFmtId="10" fontId="11" fillId="0" borderId="15" xfId="0" applyNumberFormat="1" applyFont="1" applyBorder="1"/>
    <xf numFmtId="1" fontId="11" fillId="0" borderId="2" xfId="0" applyNumberFormat="1" applyFont="1" applyBorder="1"/>
    <xf numFmtId="165" fontId="11" fillId="0" borderId="15" xfId="0" applyNumberFormat="1" applyFont="1" applyBorder="1"/>
    <xf numFmtId="165" fontId="11" fillId="0" borderId="29" xfId="0" applyNumberFormat="1" applyFont="1" applyBorder="1"/>
    <xf numFmtId="1" fontId="11" fillId="0" borderId="16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 vertical="top" wrapText="1"/>
    </xf>
    <xf numFmtId="3" fontId="8" fillId="0" borderId="15" xfId="0" applyNumberFormat="1" applyFont="1" applyBorder="1" applyAlignment="1">
      <alignment horizontal="right"/>
    </xf>
    <xf numFmtId="3" fontId="8" fillId="0" borderId="15" xfId="0" applyNumberFormat="1" applyFont="1" applyBorder="1"/>
    <xf numFmtId="3" fontId="8" fillId="0" borderId="16" xfId="0" applyNumberFormat="1" applyFont="1" applyBorder="1"/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11" fillId="0" borderId="1" xfId="0" applyNumberFormat="1" applyFont="1" applyBorder="1"/>
    <xf numFmtId="164" fontId="11" fillId="0" borderId="11" xfId="0" applyNumberFormat="1" applyFont="1" applyBorder="1"/>
    <xf numFmtId="164" fontId="8" fillId="0" borderId="15" xfId="0" applyNumberFormat="1" applyFont="1" applyBorder="1"/>
    <xf numFmtId="164" fontId="8" fillId="0" borderId="16" xfId="0" applyNumberFormat="1" applyFont="1" applyBorder="1"/>
    <xf numFmtId="165" fontId="6" fillId="0" borderId="1" xfId="0" applyNumberFormat="1" applyFont="1" applyBorder="1"/>
    <xf numFmtId="165" fontId="6" fillId="0" borderId="11" xfId="0" applyNumberFormat="1" applyFont="1" applyBorder="1"/>
    <xf numFmtId="167" fontId="11" fillId="0" borderId="1" xfId="1" applyNumberFormat="1" applyFont="1" applyFill="1" applyBorder="1" applyAlignment="1">
      <alignment horizontal="right" vertical="top" wrapText="1"/>
    </xf>
    <xf numFmtId="164" fontId="11" fillId="0" borderId="0" xfId="0" applyNumberFormat="1" applyFont="1"/>
    <xf numFmtId="165" fontId="6" fillId="0" borderId="2" xfId="0" applyNumberFormat="1" applyFont="1" applyBorder="1"/>
    <xf numFmtId="0" fontId="14" fillId="0" borderId="15" xfId="0" applyFont="1" applyBorder="1"/>
    <xf numFmtId="1" fontId="8" fillId="0" borderId="16" xfId="0" applyNumberFormat="1" applyFont="1" applyBorder="1"/>
    <xf numFmtId="3" fontId="3" fillId="0" borderId="0" xfId="0" applyNumberFormat="1" applyFont="1"/>
    <xf numFmtId="43" fontId="11" fillId="0" borderId="1" xfId="1" applyFont="1" applyBorder="1" applyAlignment="1">
      <alignment horizontal="right"/>
    </xf>
    <xf numFmtId="4" fontId="0" fillId="0" borderId="0" xfId="0" applyNumberFormat="1"/>
    <xf numFmtId="3" fontId="10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164" fontId="3" fillId="0" borderId="1" xfId="0" applyNumberFormat="1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2" xr:uid="{A2BA7ACA-5959-46D7-9415-1886DEB00770}"/>
    <cellStyle name="Normal 3" xfId="3" xr:uid="{46641AC5-22C0-4F07-834C-9E55DACE30E2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zoomScaleNormal="100" workbookViewId="0">
      <selection activeCell="M15" sqref="M15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9" x14ac:dyDescent="0.2">
      <c r="K1" s="75"/>
    </row>
    <row r="2" spans="1:19" x14ac:dyDescent="0.2">
      <c r="F2" s="4" t="s">
        <v>16</v>
      </c>
      <c r="J2" s="80"/>
      <c r="K2" s="80"/>
      <c r="L2" s="80"/>
    </row>
    <row r="3" spans="1:19" x14ac:dyDescent="0.2">
      <c r="F3" s="4" t="s">
        <v>17</v>
      </c>
      <c r="I3" s="81"/>
      <c r="K3" s="80"/>
    </row>
    <row r="4" spans="1:19" x14ac:dyDescent="0.2">
      <c r="F4" s="4" t="s">
        <v>83</v>
      </c>
      <c r="H4" s="75"/>
      <c r="I4" s="81"/>
      <c r="J4" s="80"/>
      <c r="K4" s="80"/>
    </row>
    <row r="5" spans="1:19" x14ac:dyDescent="0.2">
      <c r="F5" s="76"/>
      <c r="H5" s="75"/>
      <c r="I5" s="75"/>
      <c r="J5" s="75"/>
    </row>
    <row r="6" spans="1:19" x14ac:dyDescent="0.2">
      <c r="E6" s="56"/>
      <c r="F6" s="56" t="s">
        <v>18</v>
      </c>
      <c r="O6" s="80"/>
      <c r="P6" s="80"/>
      <c r="Q6" s="80"/>
    </row>
    <row r="7" spans="1:19" ht="13.5" thickBot="1" x14ac:dyDescent="0.25">
      <c r="O7" s="80"/>
      <c r="P7" s="80"/>
      <c r="Q7" s="80"/>
    </row>
    <row r="8" spans="1:19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9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  <c r="M9" s="80"/>
    </row>
    <row r="10" spans="1:19" x14ac:dyDescent="0.2">
      <c r="A10" s="22" t="s">
        <v>12</v>
      </c>
      <c r="B10" s="1"/>
      <c r="C10" s="78"/>
      <c r="D10" s="103">
        <v>13567</v>
      </c>
      <c r="E10" s="103">
        <v>8687</v>
      </c>
      <c r="F10" s="103">
        <v>3740</v>
      </c>
      <c r="G10" s="103">
        <v>104</v>
      </c>
      <c r="H10" s="103">
        <f>SUM(E10:G10)</f>
        <v>12531</v>
      </c>
      <c r="I10" s="104">
        <f>SUM(D10:G10)</f>
        <v>26098</v>
      </c>
      <c r="K10" s="124"/>
      <c r="L10" s="124"/>
      <c r="M10" s="80"/>
    </row>
    <row r="11" spans="1:19" s="46" customFormat="1" x14ac:dyDescent="0.2">
      <c r="A11" s="22" t="s">
        <v>27</v>
      </c>
      <c r="B11" s="45"/>
      <c r="C11" s="45"/>
      <c r="D11" s="90">
        <v>134946</v>
      </c>
      <c r="E11" s="90">
        <v>33950</v>
      </c>
      <c r="F11" s="90">
        <v>15062</v>
      </c>
      <c r="G11" s="105">
        <v>502</v>
      </c>
      <c r="H11" s="103">
        <f t="shared" ref="H11:H14" si="0">SUM(E11:G11)</f>
        <v>49514</v>
      </c>
      <c r="I11" s="104">
        <f>SUM(D11:G11)</f>
        <v>184460</v>
      </c>
      <c r="K11" s="124"/>
      <c r="L11" s="124"/>
      <c r="M11" s="80"/>
      <c r="N11"/>
      <c r="O11"/>
      <c r="P11"/>
      <c r="Q11"/>
      <c r="R11"/>
      <c r="S11"/>
    </row>
    <row r="12" spans="1:19" x14ac:dyDescent="0.2">
      <c r="A12" s="22" t="s">
        <v>64</v>
      </c>
      <c r="B12" s="1"/>
      <c r="C12" s="1"/>
      <c r="D12" s="103">
        <v>10093</v>
      </c>
      <c r="E12" s="103">
        <v>8054</v>
      </c>
      <c r="F12" s="103">
        <v>3397</v>
      </c>
      <c r="G12" s="103">
        <v>0</v>
      </c>
      <c r="H12" s="103">
        <f t="shared" si="0"/>
        <v>11451</v>
      </c>
      <c r="I12" s="104">
        <f>SUM(D12:G12)</f>
        <v>21544</v>
      </c>
      <c r="K12" s="124"/>
      <c r="L12" s="124"/>
      <c r="M12" s="80"/>
    </row>
    <row r="13" spans="1:19" x14ac:dyDescent="0.2">
      <c r="A13" s="22" t="s">
        <v>28</v>
      </c>
      <c r="B13" s="1"/>
      <c r="C13" s="1"/>
      <c r="D13" s="103">
        <v>45712</v>
      </c>
      <c r="E13" s="103">
        <v>9359</v>
      </c>
      <c r="F13" s="103">
        <v>9548</v>
      </c>
      <c r="G13" s="103">
        <v>434</v>
      </c>
      <c r="H13" s="103">
        <f t="shared" si="0"/>
        <v>19341</v>
      </c>
      <c r="I13" s="104">
        <f>SUM(D13:G13)</f>
        <v>65053</v>
      </c>
      <c r="K13" s="124"/>
      <c r="L13" s="124"/>
      <c r="M13" s="80"/>
    </row>
    <row r="14" spans="1:19" x14ac:dyDescent="0.2">
      <c r="A14" s="22" t="s">
        <v>74</v>
      </c>
      <c r="B14" s="1"/>
      <c r="C14" s="2"/>
      <c r="D14" s="103">
        <v>414</v>
      </c>
      <c r="E14" s="103">
        <v>228</v>
      </c>
      <c r="F14" s="103">
        <v>111</v>
      </c>
      <c r="G14" s="103">
        <v>1</v>
      </c>
      <c r="H14" s="103">
        <f t="shared" si="0"/>
        <v>340</v>
      </c>
      <c r="I14" s="104">
        <f>SUM(D14:G14)</f>
        <v>754</v>
      </c>
      <c r="K14" s="124"/>
      <c r="L14" s="124"/>
      <c r="M14" s="124"/>
    </row>
    <row r="15" spans="1:19" ht="13.5" thickBot="1" x14ac:dyDescent="0.25">
      <c r="A15" s="23" t="s">
        <v>26</v>
      </c>
      <c r="B15" s="24"/>
      <c r="C15" s="25"/>
      <c r="D15" s="106">
        <f>SUM(D10:D14)</f>
        <v>204732</v>
      </c>
      <c r="E15" s="106">
        <f>SUM(E10:E14)</f>
        <v>60278</v>
      </c>
      <c r="F15" s="106">
        <f>SUM(F10:F14)</f>
        <v>31858</v>
      </c>
      <c r="G15" s="106">
        <f>SUM(G10:G14)</f>
        <v>1041</v>
      </c>
      <c r="H15" s="107">
        <f t="shared" ref="H15:I15" si="1">SUM(H10:H14)</f>
        <v>93177</v>
      </c>
      <c r="I15" s="108">
        <f t="shared" si="1"/>
        <v>297909</v>
      </c>
      <c r="K15" s="124"/>
      <c r="L15" s="124"/>
      <c r="M15" s="124"/>
    </row>
    <row r="16" spans="1:19" x14ac:dyDescent="0.2">
      <c r="D16" s="109"/>
      <c r="E16" s="109"/>
      <c r="F16" s="109"/>
      <c r="G16" s="109"/>
      <c r="K16" s="80"/>
      <c r="L16" s="80"/>
      <c r="M16" s="80"/>
    </row>
    <row r="17" spans="1:19" ht="13.5" thickBot="1" x14ac:dyDescent="0.25">
      <c r="D17" s="109"/>
      <c r="E17" s="109"/>
      <c r="F17" s="109"/>
      <c r="G17" s="109"/>
    </row>
    <row r="18" spans="1:19" x14ac:dyDescent="0.2">
      <c r="A18" s="49"/>
      <c r="B18" s="17"/>
      <c r="C18" s="17"/>
      <c r="D18" s="110"/>
      <c r="E18" s="110"/>
      <c r="F18" s="111" t="s">
        <v>29</v>
      </c>
      <c r="G18" s="110"/>
      <c r="H18" s="59"/>
      <c r="I18" s="57"/>
      <c r="M18" s="80"/>
    </row>
    <row r="19" spans="1:19" x14ac:dyDescent="0.2">
      <c r="A19" s="20" t="s">
        <v>20</v>
      </c>
      <c r="B19" s="9"/>
      <c r="C19" s="10"/>
      <c r="D19" s="112" t="s">
        <v>21</v>
      </c>
      <c r="E19" s="112" t="s">
        <v>22</v>
      </c>
      <c r="F19" s="112" t="s">
        <v>23</v>
      </c>
      <c r="G19" s="112" t="s">
        <v>24</v>
      </c>
      <c r="H19" s="11" t="s">
        <v>25</v>
      </c>
      <c r="I19" s="21" t="s">
        <v>26</v>
      </c>
      <c r="M19" s="80"/>
    </row>
    <row r="20" spans="1:19" x14ac:dyDescent="0.2">
      <c r="A20" s="22" t="s">
        <v>12</v>
      </c>
      <c r="B20" s="1"/>
      <c r="C20" s="1"/>
      <c r="D20" s="103">
        <v>259979</v>
      </c>
      <c r="E20" s="103">
        <v>30845</v>
      </c>
      <c r="F20" s="103">
        <v>6296</v>
      </c>
      <c r="G20" s="103">
        <v>108</v>
      </c>
      <c r="H20" s="103">
        <f>SUM(E20:G20)</f>
        <v>37249</v>
      </c>
      <c r="I20" s="104">
        <f>SUM(D20:G20)</f>
        <v>297228</v>
      </c>
      <c r="L20" s="126"/>
      <c r="M20" s="80"/>
      <c r="N20" s="126"/>
      <c r="O20" s="126"/>
    </row>
    <row r="21" spans="1:19" s="46" customFormat="1" x14ac:dyDescent="0.2">
      <c r="A21" s="22" t="s">
        <v>30</v>
      </c>
      <c r="B21" s="45"/>
      <c r="C21" s="45"/>
      <c r="D21" s="90">
        <v>1219252</v>
      </c>
      <c r="E21" s="90">
        <v>108265</v>
      </c>
      <c r="F21" s="90">
        <v>24633</v>
      </c>
      <c r="G21" s="90">
        <v>538</v>
      </c>
      <c r="H21" s="103">
        <f t="shared" ref="H21:H23" si="2">SUM(E21:G21)</f>
        <v>133436</v>
      </c>
      <c r="I21" s="104">
        <f>SUM(D21:G21)</f>
        <v>1352688</v>
      </c>
      <c r="L21"/>
      <c r="M21" s="127"/>
      <c r="N21" s="127"/>
      <c r="O21" s="127"/>
      <c r="Q21"/>
      <c r="R21"/>
      <c r="S21"/>
    </row>
    <row r="22" spans="1:19" x14ac:dyDescent="0.2">
      <c r="A22" s="22" t="s">
        <v>64</v>
      </c>
      <c r="B22" s="1"/>
      <c r="C22" s="1"/>
      <c r="D22" s="103">
        <v>186077</v>
      </c>
      <c r="E22" s="103">
        <v>27004</v>
      </c>
      <c r="F22" s="103">
        <v>6684</v>
      </c>
      <c r="G22" s="103">
        <v>2</v>
      </c>
      <c r="H22" s="103">
        <f t="shared" si="2"/>
        <v>33690</v>
      </c>
      <c r="I22" s="104">
        <f>SUM(D22:G22)</f>
        <v>219767</v>
      </c>
    </row>
    <row r="23" spans="1:19" x14ac:dyDescent="0.2">
      <c r="A23" s="22" t="s">
        <v>28</v>
      </c>
      <c r="B23" s="1"/>
      <c r="C23" s="1"/>
      <c r="D23" s="103">
        <v>554146</v>
      </c>
      <c r="E23" s="103">
        <v>31915</v>
      </c>
      <c r="F23" s="103">
        <v>18441</v>
      </c>
      <c r="G23" s="103">
        <v>531</v>
      </c>
      <c r="H23" s="103">
        <f t="shared" si="2"/>
        <v>50887</v>
      </c>
      <c r="I23" s="104">
        <f>SUM(D23:G23)</f>
        <v>605033</v>
      </c>
    </row>
    <row r="24" spans="1:19" x14ac:dyDescent="0.2">
      <c r="A24" s="22" t="s">
        <v>74</v>
      </c>
      <c r="B24" s="1"/>
      <c r="C24" s="2"/>
      <c r="D24" s="83">
        <v>161911</v>
      </c>
      <c r="E24" s="83">
        <v>12239</v>
      </c>
      <c r="F24" s="83">
        <v>3382</v>
      </c>
      <c r="G24" s="83">
        <v>11</v>
      </c>
      <c r="H24" s="103">
        <f>SUM(E24:G24)</f>
        <v>15632</v>
      </c>
      <c r="I24" s="104">
        <f>SUM(D24:G24)</f>
        <v>177543</v>
      </c>
    </row>
    <row r="25" spans="1:19" ht="13.5" thickBot="1" x14ac:dyDescent="0.25">
      <c r="A25" s="23" t="s">
        <v>26</v>
      </c>
      <c r="B25" s="24"/>
      <c r="C25" s="25"/>
      <c r="D25" s="107">
        <f>SUM(D20:D24)</f>
        <v>2381365</v>
      </c>
      <c r="E25" s="107">
        <f>SUM(E20:E24)</f>
        <v>210268</v>
      </c>
      <c r="F25" s="107">
        <f>SUM(F20:F24)</f>
        <v>59436</v>
      </c>
      <c r="G25" s="107">
        <f>SUM(G20:G24)</f>
        <v>1190</v>
      </c>
      <c r="H25" s="107">
        <f t="shared" ref="H25:I25" si="3">SUM(H20:H24)</f>
        <v>270894</v>
      </c>
      <c r="I25" s="108">
        <f t="shared" si="3"/>
        <v>2652259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3">
        <f>D10/D20</f>
        <v>5.2184984171798489E-2</v>
      </c>
      <c r="E30" s="113">
        <f>E10/E20</f>
        <v>0.2816339763332793</v>
      </c>
      <c r="F30" s="113">
        <f>F10/F20</f>
        <v>0.59402795425667088</v>
      </c>
      <c r="G30" s="113">
        <f>G10/G20</f>
        <v>0.96296296296296291</v>
      </c>
      <c r="H30" s="113">
        <f t="shared" ref="H30" si="4">H10/H20</f>
        <v>0.3364117157507584</v>
      </c>
      <c r="I30" s="114">
        <f>I10/I20</f>
        <v>8.7804648283472619E-2</v>
      </c>
    </row>
    <row r="31" spans="1:19" x14ac:dyDescent="0.2">
      <c r="A31" s="22" t="s">
        <v>30</v>
      </c>
      <c r="B31" s="1"/>
      <c r="C31" s="2"/>
      <c r="D31" s="113">
        <f t="shared" ref="D31:G31" si="5">D11/D21</f>
        <v>0.11067933454281806</v>
      </c>
      <c r="E31" s="113">
        <f t="shared" si="5"/>
        <v>0.31358241352237565</v>
      </c>
      <c r="F31" s="113">
        <f t="shared" si="5"/>
        <v>0.611456176673568</v>
      </c>
      <c r="G31" s="113">
        <f t="shared" si="5"/>
        <v>0.93308550185873607</v>
      </c>
      <c r="H31" s="113">
        <f t="shared" ref="D31:I34" si="6">H11/H21</f>
        <v>0.37106927665697415</v>
      </c>
      <c r="I31" s="114">
        <f t="shared" si="6"/>
        <v>0.13636551813869865</v>
      </c>
      <c r="J31" s="75"/>
    </row>
    <row r="32" spans="1:19" x14ac:dyDescent="0.2">
      <c r="A32" s="22" t="s">
        <v>64</v>
      </c>
      <c r="B32" s="1"/>
      <c r="C32" s="2"/>
      <c r="D32" s="113">
        <f>D12/D22</f>
        <v>5.4240986258376908E-2</v>
      </c>
      <c r="E32" s="113">
        <f t="shared" si="6"/>
        <v>0.29825211079840025</v>
      </c>
      <c r="F32" s="113">
        <f>F12/F22</f>
        <v>0.50822860562537397</v>
      </c>
      <c r="G32" s="113">
        <f t="shared" si="6"/>
        <v>0</v>
      </c>
      <c r="H32" s="113">
        <f t="shared" si="6"/>
        <v>0.33989314336598397</v>
      </c>
      <c r="I32" s="114">
        <f t="shared" si="6"/>
        <v>9.8031096570458706E-2</v>
      </c>
    </row>
    <row r="33" spans="1:21" x14ac:dyDescent="0.2">
      <c r="A33" s="22" t="s">
        <v>28</v>
      </c>
      <c r="B33" s="1"/>
      <c r="C33" s="2"/>
      <c r="D33" s="113">
        <f t="shared" si="6"/>
        <v>8.2490895901080219E-2</v>
      </c>
      <c r="E33" s="113">
        <f t="shared" si="6"/>
        <v>0.29324768917436944</v>
      </c>
      <c r="F33" s="113">
        <f t="shared" si="6"/>
        <v>0.51775934059975059</v>
      </c>
      <c r="G33" s="113">
        <f t="shared" si="6"/>
        <v>0.81732580037664782</v>
      </c>
      <c r="H33" s="113">
        <f t="shared" si="6"/>
        <v>0.38007742645469372</v>
      </c>
      <c r="I33" s="114">
        <f t="shared" si="6"/>
        <v>0.10751975512079506</v>
      </c>
    </row>
    <row r="34" spans="1:21" x14ac:dyDescent="0.2">
      <c r="A34" s="22" t="s">
        <v>74</v>
      </c>
      <c r="B34" s="1"/>
      <c r="C34" s="2"/>
      <c r="D34" s="113">
        <f>D14/D24</f>
        <v>2.5569603053529409E-3</v>
      </c>
      <c r="E34" s="113">
        <f>E14/E24</f>
        <v>1.8628972955306806E-2</v>
      </c>
      <c r="F34" s="113">
        <f>F14/F24</f>
        <v>3.2820816085156711E-2</v>
      </c>
      <c r="G34" s="113">
        <f>G14/G24</f>
        <v>9.0909090909090912E-2</v>
      </c>
      <c r="H34" s="113">
        <f t="shared" si="6"/>
        <v>2.1750255885363359E-2</v>
      </c>
      <c r="I34" s="114">
        <f t="shared" si="6"/>
        <v>4.246858507516489E-3</v>
      </c>
    </row>
    <row r="35" spans="1:21" ht="13.5" thickBot="1" x14ac:dyDescent="0.25">
      <c r="A35" s="23" t="s">
        <v>26</v>
      </c>
      <c r="B35" s="24"/>
      <c r="C35" s="25"/>
      <c r="D35" s="115">
        <f t="shared" ref="D35:I35" si="7">D15/D25</f>
        <v>8.5972540958651866E-2</v>
      </c>
      <c r="E35" s="115">
        <f t="shared" si="7"/>
        <v>0.28667224684688114</v>
      </c>
      <c r="F35" s="115">
        <f t="shared" si="7"/>
        <v>0.53600511474527224</v>
      </c>
      <c r="G35" s="115">
        <f t="shared" si="7"/>
        <v>0.87478991596638656</v>
      </c>
      <c r="H35" s="115">
        <f t="shared" si="7"/>
        <v>0.34396110655828477</v>
      </c>
      <c r="I35" s="116">
        <f t="shared" si="7"/>
        <v>0.11232274072780976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25</v>
      </c>
      <c r="I39" s="118" t="s">
        <v>26</v>
      </c>
    </row>
    <row r="40" spans="1:21" x14ac:dyDescent="0.2">
      <c r="A40" s="22" t="s">
        <v>12</v>
      </c>
      <c r="B40" s="5"/>
      <c r="C40" s="5"/>
      <c r="D40" s="103">
        <v>42.559092900000003</v>
      </c>
      <c r="E40" s="103">
        <v>17.836205020000001</v>
      </c>
      <c r="F40" s="103">
        <v>229.81099420000001</v>
      </c>
      <c r="G40" s="103">
        <v>183.27777750000001</v>
      </c>
      <c r="H40" s="103">
        <f>SUM(E40:G40)</f>
        <v>430.92497672000002</v>
      </c>
      <c r="I40" s="104">
        <f>SUM(D40:G40)</f>
        <v>473.48406962000001</v>
      </c>
    </row>
    <row r="41" spans="1:21" s="46" customFormat="1" x14ac:dyDescent="0.2">
      <c r="A41" s="27" t="s">
        <v>30</v>
      </c>
      <c r="B41" s="47"/>
      <c r="C41" s="47"/>
      <c r="D41" s="90">
        <v>403.19</v>
      </c>
      <c r="E41" s="90">
        <v>91.54</v>
      </c>
      <c r="F41" s="90">
        <v>1147.18</v>
      </c>
      <c r="G41" s="119">
        <v>1080.04</v>
      </c>
      <c r="H41" s="103">
        <f t="shared" ref="H41:H44" si="8">SUM(E41:G41)</f>
        <v>2318.7600000000002</v>
      </c>
      <c r="I41" s="104">
        <f>SUM(D41:G41)</f>
        <v>2721.95</v>
      </c>
      <c r="K41" s="126"/>
      <c r="L41" s="75"/>
      <c r="M41" s="130"/>
      <c r="N41" s="130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3">
        <v>31.5</v>
      </c>
      <c r="E42" s="103">
        <v>20.7</v>
      </c>
      <c r="F42" s="103">
        <v>251.7</v>
      </c>
      <c r="G42" s="103">
        <v>0</v>
      </c>
      <c r="H42" s="103">
        <f t="shared" si="8"/>
        <v>272.39999999999998</v>
      </c>
      <c r="I42" s="104">
        <f>SUM(D42:G42)</f>
        <v>303.89999999999998</v>
      </c>
      <c r="M42" s="129"/>
      <c r="N42" s="129"/>
      <c r="O42" s="128"/>
      <c r="P42" s="128"/>
    </row>
    <row r="43" spans="1:21" x14ac:dyDescent="0.2">
      <c r="A43" s="27" t="s">
        <v>28</v>
      </c>
      <c r="B43" s="5"/>
      <c r="C43" s="5"/>
      <c r="D43" s="103">
        <v>133.5</v>
      </c>
      <c r="E43" s="103">
        <v>22.2</v>
      </c>
      <c r="F43" s="103">
        <v>623</v>
      </c>
      <c r="G43" s="103">
        <v>545.4</v>
      </c>
      <c r="H43" s="103">
        <f t="shared" si="8"/>
        <v>1190.5999999999999</v>
      </c>
      <c r="I43" s="104">
        <f>SUM(D43:G43)</f>
        <v>1324.1</v>
      </c>
      <c r="M43" s="126"/>
      <c r="O43" s="126"/>
      <c r="P43" s="126"/>
    </row>
    <row r="44" spans="1:21" x14ac:dyDescent="0.2">
      <c r="A44" s="22" t="s">
        <v>74</v>
      </c>
      <c r="B44" s="5"/>
      <c r="C44" s="6"/>
      <c r="D44" s="83">
        <v>1.1000000000000001</v>
      </c>
      <c r="E44" s="83">
        <v>0.7</v>
      </c>
      <c r="F44" s="83">
        <v>5.5</v>
      </c>
      <c r="G44" s="83">
        <v>0.5</v>
      </c>
      <c r="H44" s="103">
        <f t="shared" si="8"/>
        <v>6.7</v>
      </c>
      <c r="I44" s="104">
        <f>SUM(D44:G44)</f>
        <v>7.8</v>
      </c>
    </row>
    <row r="45" spans="1:21" ht="13.5" thickBot="1" x14ac:dyDescent="0.25">
      <c r="A45" s="28" t="s">
        <v>26</v>
      </c>
      <c r="B45" s="29"/>
      <c r="C45" s="30"/>
      <c r="D45" s="107">
        <f t="shared" ref="D45:I45" si="9">SUM(D40:D44)</f>
        <v>611.84909290000007</v>
      </c>
      <c r="E45" s="107">
        <f t="shared" si="9"/>
        <v>152.97620501999998</v>
      </c>
      <c r="F45" s="107">
        <f t="shared" si="9"/>
        <v>2257.1909942000002</v>
      </c>
      <c r="G45" s="107">
        <f t="shared" si="9"/>
        <v>1809.2177775</v>
      </c>
      <c r="H45" s="107">
        <f t="shared" si="9"/>
        <v>4219.3849767199999</v>
      </c>
      <c r="I45" s="108">
        <f t="shared" si="9"/>
        <v>4831.2340696199999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21" x14ac:dyDescent="0.2">
      <c r="A49" s="26" t="s">
        <v>20</v>
      </c>
      <c r="B49" s="14"/>
      <c r="C49" s="15"/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25</v>
      </c>
      <c r="I49" s="118" t="s">
        <v>26</v>
      </c>
    </row>
    <row r="50" spans="1:21" x14ac:dyDescent="0.2">
      <c r="A50" s="22" t="s">
        <v>12</v>
      </c>
      <c r="B50" s="5"/>
      <c r="C50" s="5"/>
      <c r="D50" s="103">
        <v>830.66973080000002</v>
      </c>
      <c r="E50" s="103">
        <v>58.686114380100001</v>
      </c>
      <c r="F50" s="103">
        <v>309.22747570000001</v>
      </c>
      <c r="G50" s="87">
        <v>192.99744223000002</v>
      </c>
      <c r="H50" s="103">
        <f>SUM(E50:G50)</f>
        <v>560.91103231010004</v>
      </c>
      <c r="I50" s="58">
        <f>SUM(D50:G50)</f>
        <v>1391.5807631101</v>
      </c>
    </row>
    <row r="51" spans="1:21" s="46" customFormat="1" x14ac:dyDescent="0.2">
      <c r="A51" s="27" t="s">
        <v>30</v>
      </c>
      <c r="B51" s="47"/>
      <c r="C51" s="47"/>
      <c r="D51" s="90">
        <v>3394.74</v>
      </c>
      <c r="E51" s="90">
        <v>311.97000000000003</v>
      </c>
      <c r="F51" s="90">
        <v>1552.92</v>
      </c>
      <c r="G51" s="90">
        <v>1114.08</v>
      </c>
      <c r="H51" s="103">
        <f t="shared" ref="H51:H54" si="10">SUM(E51:G51)</f>
        <v>2978.9700000000003</v>
      </c>
      <c r="I51" s="58">
        <f>SUM(D51:G51)</f>
        <v>6373.71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516.4</v>
      </c>
      <c r="E52" s="90">
        <v>57</v>
      </c>
      <c r="F52" s="90">
        <v>306.8</v>
      </c>
      <c r="G52" s="90">
        <v>0</v>
      </c>
      <c r="H52" s="103">
        <f t="shared" si="10"/>
        <v>363.8</v>
      </c>
      <c r="I52" s="58">
        <f>SUM(D52:G52)</f>
        <v>880.2</v>
      </c>
    </row>
    <row r="53" spans="1:21" x14ac:dyDescent="0.2">
      <c r="A53" s="27" t="s">
        <v>28</v>
      </c>
      <c r="B53" s="5"/>
      <c r="C53" s="5"/>
      <c r="D53" s="103">
        <v>1563.9</v>
      </c>
      <c r="E53" s="103">
        <v>69.5</v>
      </c>
      <c r="F53" s="103">
        <v>841.4</v>
      </c>
      <c r="G53" s="103">
        <v>597.1</v>
      </c>
      <c r="H53" s="103">
        <f t="shared" si="10"/>
        <v>1508</v>
      </c>
      <c r="I53" s="58">
        <f>SUM(D53:G53)</f>
        <v>3071.9</v>
      </c>
    </row>
    <row r="54" spans="1:21" x14ac:dyDescent="0.2">
      <c r="A54" s="22" t="s">
        <v>74</v>
      </c>
      <c r="B54" s="5"/>
      <c r="C54" s="6"/>
      <c r="D54" s="83">
        <v>482.6</v>
      </c>
      <c r="E54" s="83">
        <v>30.1</v>
      </c>
      <c r="F54" s="83">
        <v>141.6</v>
      </c>
      <c r="G54" s="83">
        <v>25</v>
      </c>
      <c r="H54" s="103">
        <f t="shared" si="10"/>
        <v>196.7</v>
      </c>
      <c r="I54" s="58">
        <f>SUM(D54:G54)</f>
        <v>679.30000000000007</v>
      </c>
    </row>
    <row r="55" spans="1:21" ht="13.5" thickBot="1" x14ac:dyDescent="0.25">
      <c r="A55" s="28" t="s">
        <v>26</v>
      </c>
      <c r="B55" s="29"/>
      <c r="C55" s="30"/>
      <c r="D55" s="107">
        <f t="shared" ref="D55:I55" si="11">SUM(D50:D54)</f>
        <v>6788.3097307999997</v>
      </c>
      <c r="E55" s="107">
        <f t="shared" si="11"/>
        <v>527.25611438010003</v>
      </c>
      <c r="F55" s="107">
        <f t="shared" si="11"/>
        <v>3151.9474757000003</v>
      </c>
      <c r="G55" s="107">
        <f t="shared" si="11"/>
        <v>1929.17744223</v>
      </c>
      <c r="H55" s="107">
        <f t="shared" si="11"/>
        <v>5608.3810323100997</v>
      </c>
      <c r="I55" s="108">
        <f t="shared" si="11"/>
        <v>12396.690763110098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25</v>
      </c>
      <c r="I59" s="118" t="s">
        <v>26</v>
      </c>
    </row>
    <row r="60" spans="1:21" x14ac:dyDescent="0.2">
      <c r="A60" s="22" t="s">
        <v>12</v>
      </c>
      <c r="B60" s="1"/>
      <c r="C60" s="2"/>
      <c r="D60" s="113">
        <f>D40/D50</f>
        <v>5.1234674049110064E-2</v>
      </c>
      <c r="E60" s="113">
        <f t="shared" ref="E60:I60" si="12">E40/E50</f>
        <v>0.30392547212238197</v>
      </c>
      <c r="F60" s="113">
        <f t="shared" si="12"/>
        <v>0.74317779712095611</v>
      </c>
      <c r="G60" s="113">
        <f t="shared" si="12"/>
        <v>0.94963837542252594</v>
      </c>
      <c r="H60" s="113">
        <f t="shared" si="12"/>
        <v>0.76825904982693027</v>
      </c>
      <c r="I60" s="114">
        <f t="shared" si="12"/>
        <v>0.34024907656943415</v>
      </c>
    </row>
    <row r="61" spans="1:21" x14ac:dyDescent="0.2">
      <c r="A61" s="27" t="s">
        <v>30</v>
      </c>
      <c r="B61" s="1"/>
      <c r="C61" s="2"/>
      <c r="D61" s="113">
        <f>D41/D51</f>
        <v>0.11876903680399678</v>
      </c>
      <c r="E61" s="113">
        <f>E41/E51</f>
        <v>0.29342564990223419</v>
      </c>
      <c r="F61" s="113">
        <f>F41/F51</f>
        <v>0.7387244674548592</v>
      </c>
      <c r="G61" s="113">
        <f>G41/G51</f>
        <v>0.96944564124658916</v>
      </c>
      <c r="H61" s="113">
        <f>H41/H51</f>
        <v>0.77837641869505236</v>
      </c>
      <c r="I61" s="114">
        <f t="shared" ref="H61:I64" si="13">I41/I51</f>
        <v>0.42705896565736434</v>
      </c>
      <c r="J61" s="75"/>
    </row>
    <row r="62" spans="1:21" x14ac:dyDescent="0.2">
      <c r="A62" s="27" t="s">
        <v>64</v>
      </c>
      <c r="B62" s="1"/>
      <c r="C62" s="2"/>
      <c r="D62" s="113">
        <f>D42/D52</f>
        <v>6.0999225406661507E-2</v>
      </c>
      <c r="E62" s="113">
        <f t="shared" ref="D62:G64" si="14">E42/E52</f>
        <v>0.36315789473684207</v>
      </c>
      <c r="F62" s="113">
        <f t="shared" si="14"/>
        <v>0.82040417209908734</v>
      </c>
      <c r="G62" s="137" t="s">
        <v>84</v>
      </c>
      <c r="H62" s="113">
        <f>H42/H52</f>
        <v>0.74876305662451892</v>
      </c>
      <c r="I62" s="114">
        <f t="shared" si="13"/>
        <v>0.34526244035446485</v>
      </c>
    </row>
    <row r="63" spans="1:21" x14ac:dyDescent="0.2">
      <c r="A63" s="27" t="s">
        <v>28</v>
      </c>
      <c r="B63" s="1"/>
      <c r="C63" s="2"/>
      <c r="D63" s="113">
        <f t="shared" si="14"/>
        <v>8.5363514291195083E-2</v>
      </c>
      <c r="E63" s="113">
        <f t="shared" si="14"/>
        <v>0.31942446043165468</v>
      </c>
      <c r="F63" s="113">
        <f t="shared" si="14"/>
        <v>0.74043261231281199</v>
      </c>
      <c r="G63" s="113">
        <f t="shared" si="14"/>
        <v>0.91341483838552995</v>
      </c>
      <c r="H63" s="113">
        <f t="shared" si="13"/>
        <v>0.78952254641909814</v>
      </c>
      <c r="I63" s="114">
        <f t="shared" si="13"/>
        <v>0.4310361665418796</v>
      </c>
    </row>
    <row r="64" spans="1:21" x14ac:dyDescent="0.2">
      <c r="A64" s="22" t="s">
        <v>74</v>
      </c>
      <c r="B64" s="1"/>
      <c r="C64" s="2"/>
      <c r="D64" s="113">
        <f t="shared" si="14"/>
        <v>2.2793203481143807E-3</v>
      </c>
      <c r="E64" s="113">
        <f t="shared" si="14"/>
        <v>2.3255813953488368E-2</v>
      </c>
      <c r="F64" s="113">
        <f t="shared" si="14"/>
        <v>3.8841807909604523E-2</v>
      </c>
      <c r="G64" s="113">
        <f t="shared" si="14"/>
        <v>0.02</v>
      </c>
      <c r="H64" s="113">
        <f t="shared" si="13"/>
        <v>3.4062023385866808E-2</v>
      </c>
      <c r="I64" s="114">
        <f t="shared" si="13"/>
        <v>1.1482408361548652E-2</v>
      </c>
    </row>
    <row r="65" spans="1:15" ht="13.5" thickBot="1" x14ac:dyDescent="0.25">
      <c r="A65" s="28" t="s">
        <v>26</v>
      </c>
      <c r="B65" s="24"/>
      <c r="C65" s="25"/>
      <c r="D65" s="115">
        <f t="shared" ref="D65:I65" si="15">D45/D55</f>
        <v>9.0132760166188514E-2</v>
      </c>
      <c r="E65" s="115">
        <f t="shared" si="15"/>
        <v>0.29013642677213053</v>
      </c>
      <c r="F65" s="115">
        <f t="shared" si="15"/>
        <v>0.71612582747709397</v>
      </c>
      <c r="G65" s="115">
        <f t="shared" si="15"/>
        <v>0.93781823169602552</v>
      </c>
      <c r="H65" s="115">
        <f t="shared" si="15"/>
        <v>0.75233564774075801</v>
      </c>
      <c r="I65" s="116">
        <f t="shared" si="15"/>
        <v>0.38971965679717685</v>
      </c>
    </row>
    <row r="66" spans="1:15" x14ac:dyDescent="0.2">
      <c r="A66" s="51"/>
      <c r="D66" s="120"/>
      <c r="E66" s="120"/>
      <c r="F66" s="120"/>
      <c r="G66" s="120"/>
      <c r="H66" s="120"/>
      <c r="I66" s="120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7" t="s">
        <v>21</v>
      </c>
      <c r="E69" s="117" t="s">
        <v>22</v>
      </c>
      <c r="F69" s="117" t="s">
        <v>23</v>
      </c>
      <c r="G69" s="121" t="s">
        <v>24</v>
      </c>
      <c r="H69" s="117" t="s">
        <v>25</v>
      </c>
      <c r="I69" s="118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44</v>
      </c>
      <c r="F70" s="89">
        <v>39</v>
      </c>
      <c r="G70" s="89">
        <v>17</v>
      </c>
      <c r="H70" s="71">
        <f>SUM(E70:G70)</f>
        <v>100</v>
      </c>
      <c r="I70" s="65">
        <f>SUM(D70:G70)</f>
        <v>141</v>
      </c>
    </row>
    <row r="71" spans="1:15" s="46" customFormat="1" x14ac:dyDescent="0.2">
      <c r="A71" s="27" t="s">
        <v>30</v>
      </c>
      <c r="B71" s="45"/>
      <c r="C71" s="45"/>
      <c r="D71" s="105">
        <v>50</v>
      </c>
      <c r="E71" s="105">
        <v>56</v>
      </c>
      <c r="F71" s="105">
        <v>52</v>
      </c>
      <c r="G71" s="105">
        <v>18</v>
      </c>
      <c r="H71" s="71">
        <f t="shared" ref="H71:H74" si="16">SUM(E71:G71)</f>
        <v>126</v>
      </c>
      <c r="I71" s="65">
        <f t="shared" ref="I71:I74" si="17">SUM(D71:G71)</f>
        <v>176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41</v>
      </c>
      <c r="E72" s="89">
        <v>46</v>
      </c>
      <c r="F72" s="89">
        <v>42</v>
      </c>
      <c r="G72" s="89">
        <v>0</v>
      </c>
      <c r="H72" s="71">
        <f t="shared" si="16"/>
        <v>88</v>
      </c>
      <c r="I72" s="65">
        <f t="shared" si="17"/>
        <v>129</v>
      </c>
    </row>
    <row r="73" spans="1:15" x14ac:dyDescent="0.2">
      <c r="A73" s="27" t="s">
        <v>28</v>
      </c>
      <c r="B73" s="1"/>
      <c r="C73" s="1"/>
      <c r="D73" s="89">
        <v>53</v>
      </c>
      <c r="E73" s="89">
        <v>53</v>
      </c>
      <c r="F73" s="89">
        <v>54</v>
      </c>
      <c r="G73" s="89">
        <v>25</v>
      </c>
      <c r="H73" s="71">
        <f t="shared" si="16"/>
        <v>132</v>
      </c>
      <c r="I73" s="65">
        <f t="shared" si="17"/>
        <v>185</v>
      </c>
    </row>
    <row r="74" spans="1:15" x14ac:dyDescent="0.2">
      <c r="A74" s="22" t="s">
        <v>74</v>
      </c>
      <c r="B74" s="1"/>
      <c r="C74" s="2"/>
      <c r="D74" s="60">
        <v>6</v>
      </c>
      <c r="E74" s="60">
        <v>4</v>
      </c>
      <c r="F74" s="60">
        <v>4</v>
      </c>
      <c r="G74" s="60">
        <v>1</v>
      </c>
      <c r="H74" s="71">
        <f t="shared" si="16"/>
        <v>9</v>
      </c>
      <c r="I74" s="65">
        <f t="shared" si="17"/>
        <v>15</v>
      </c>
    </row>
    <row r="75" spans="1:15" ht="13.5" thickBot="1" x14ac:dyDescent="0.25">
      <c r="A75" s="28" t="s">
        <v>26</v>
      </c>
      <c r="B75" s="24"/>
      <c r="C75" s="25"/>
      <c r="D75" s="122">
        <f>SUM(D70:D74)</f>
        <v>191</v>
      </c>
      <c r="E75" s="122">
        <f t="shared" ref="E75:I75" si="18">SUM(E70:E74)</f>
        <v>203</v>
      </c>
      <c r="F75" s="122">
        <f t="shared" si="18"/>
        <v>191</v>
      </c>
      <c r="G75" s="122">
        <f t="shared" si="18"/>
        <v>61</v>
      </c>
      <c r="H75" s="122">
        <f t="shared" si="18"/>
        <v>455</v>
      </c>
      <c r="I75" s="123">
        <f t="shared" si="18"/>
        <v>646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3042</v>
      </c>
      <c r="E84" s="60">
        <v>50</v>
      </c>
      <c r="F84" s="60">
        <v>10</v>
      </c>
      <c r="G84" s="60">
        <v>0</v>
      </c>
      <c r="H84" s="83">
        <f>SUM(E84:G84)</f>
        <v>60</v>
      </c>
      <c r="I84" s="58">
        <f>D84+E84+F84+G84</f>
        <v>3102</v>
      </c>
      <c r="J84" s="79"/>
    </row>
    <row r="85" spans="1:16" x14ac:dyDescent="0.2">
      <c r="A85" s="22" t="s">
        <v>14</v>
      </c>
      <c r="B85" s="1"/>
      <c r="C85" s="1"/>
      <c r="D85" s="83">
        <v>300</v>
      </c>
      <c r="E85" s="60">
        <v>130</v>
      </c>
      <c r="F85" s="60">
        <v>57</v>
      </c>
      <c r="G85" s="60">
        <v>2</v>
      </c>
      <c r="H85" s="83">
        <f t="shared" ref="H85:H93" si="19">SUM(E85:G85)</f>
        <v>189</v>
      </c>
      <c r="I85" s="58">
        <f t="shared" ref="I85:I93" si="20">D85+E85+F85+G85</f>
        <v>489</v>
      </c>
      <c r="K85" s="75"/>
      <c r="L85" s="80"/>
      <c r="M85" s="80"/>
    </row>
    <row r="86" spans="1:16" s="46" customFormat="1" x14ac:dyDescent="0.2">
      <c r="A86" s="22" t="s">
        <v>39</v>
      </c>
      <c r="B86" s="45"/>
      <c r="C86" s="45"/>
      <c r="D86" s="84">
        <v>23019</v>
      </c>
      <c r="E86" s="85">
        <v>300</v>
      </c>
      <c r="F86" s="84">
        <v>185</v>
      </c>
      <c r="G86" s="86">
        <v>1</v>
      </c>
      <c r="H86" s="83">
        <f t="shared" si="19"/>
        <v>486</v>
      </c>
      <c r="I86" s="58">
        <f t="shared" si="20"/>
        <v>23505</v>
      </c>
      <c r="K86" s="124"/>
      <c r="L86" s="75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18</v>
      </c>
      <c r="E87" s="85">
        <v>278</v>
      </c>
      <c r="F87" s="84">
        <v>195</v>
      </c>
      <c r="G87" s="86">
        <v>8</v>
      </c>
      <c r="H87" s="83">
        <f t="shared" si="19"/>
        <v>481</v>
      </c>
      <c r="I87" s="58">
        <f t="shared" si="20"/>
        <v>499</v>
      </c>
      <c r="K87" s="80"/>
      <c r="L87" s="80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1702</v>
      </c>
      <c r="E88" s="85">
        <v>47</v>
      </c>
      <c r="F88" s="84">
        <v>16</v>
      </c>
      <c r="G88" s="86">
        <v>0</v>
      </c>
      <c r="H88" s="83">
        <f>SUM(E88:G88)</f>
        <v>63</v>
      </c>
      <c r="I88" s="58">
        <f>D88+E88+F88+G88</f>
        <v>1765</v>
      </c>
      <c r="K88" s="80"/>
    </row>
    <row r="89" spans="1:16" x14ac:dyDescent="0.2">
      <c r="A89" s="22" t="s">
        <v>66</v>
      </c>
      <c r="B89" s="1"/>
      <c r="C89" s="1"/>
      <c r="D89" s="84">
        <v>2</v>
      </c>
      <c r="E89" s="85">
        <v>53</v>
      </c>
      <c r="F89" s="84">
        <v>52</v>
      </c>
      <c r="G89" s="86">
        <v>0</v>
      </c>
      <c r="H89" s="83">
        <f>SUM(E89:G89)</f>
        <v>105</v>
      </c>
      <c r="I89" s="58">
        <f>D89+E89+F89+G89</f>
        <v>107</v>
      </c>
    </row>
    <row r="90" spans="1:16" x14ac:dyDescent="0.2">
      <c r="A90" s="22" t="s">
        <v>41</v>
      </c>
      <c r="B90" s="1"/>
      <c r="C90" s="1"/>
      <c r="D90" s="83">
        <v>10965</v>
      </c>
      <c r="E90" s="83">
        <v>98</v>
      </c>
      <c r="F90" s="83">
        <v>65</v>
      </c>
      <c r="G90" s="83">
        <v>1</v>
      </c>
      <c r="H90" s="83">
        <f t="shared" si="19"/>
        <v>164</v>
      </c>
      <c r="I90" s="58">
        <f t="shared" si="20"/>
        <v>11129</v>
      </c>
      <c r="L90" s="80"/>
    </row>
    <row r="91" spans="1:16" x14ac:dyDescent="0.2">
      <c r="A91" s="22" t="s">
        <v>42</v>
      </c>
      <c r="B91" s="1"/>
      <c r="C91" s="1"/>
      <c r="D91" s="83">
        <v>13</v>
      </c>
      <c r="E91" s="83">
        <v>61</v>
      </c>
      <c r="F91" s="83">
        <v>54</v>
      </c>
      <c r="G91" s="83">
        <v>2</v>
      </c>
      <c r="H91" s="83">
        <f t="shared" si="19"/>
        <v>117</v>
      </c>
      <c r="I91" s="58">
        <f t="shared" si="20"/>
        <v>130</v>
      </c>
    </row>
    <row r="92" spans="1:16" x14ac:dyDescent="0.2">
      <c r="A92" s="22" t="s">
        <v>75</v>
      </c>
      <c r="B92" s="1"/>
      <c r="C92" s="1"/>
      <c r="D92" s="87">
        <v>1359</v>
      </c>
      <c r="E92" s="87">
        <v>4</v>
      </c>
      <c r="F92" s="87">
        <v>0</v>
      </c>
      <c r="G92" s="87">
        <v>0</v>
      </c>
      <c r="H92" s="83">
        <f t="shared" si="19"/>
        <v>4</v>
      </c>
      <c r="I92" s="58">
        <f t="shared" si="20"/>
        <v>1363</v>
      </c>
    </row>
    <row r="93" spans="1:16" x14ac:dyDescent="0.2">
      <c r="A93" s="22" t="s">
        <v>76</v>
      </c>
      <c r="B93" s="1"/>
      <c r="C93" s="2"/>
      <c r="D93" s="87">
        <v>0</v>
      </c>
      <c r="E93" s="87">
        <v>0</v>
      </c>
      <c r="F93" s="87">
        <v>0</v>
      </c>
      <c r="G93" s="87">
        <v>0</v>
      </c>
      <c r="H93" s="83">
        <f t="shared" si="19"/>
        <v>0</v>
      </c>
      <c r="I93" s="58">
        <f t="shared" si="20"/>
        <v>0</v>
      </c>
    </row>
    <row r="94" spans="1:16" x14ac:dyDescent="0.2">
      <c r="A94" s="36" t="s">
        <v>43</v>
      </c>
      <c r="B94" s="12"/>
      <c r="C94" s="13"/>
      <c r="D94" s="16">
        <f t="shared" ref="D94:G95" si="21">D84+D86+D88+D90+D92</f>
        <v>40087</v>
      </c>
      <c r="E94" s="16">
        <f t="shared" si="21"/>
        <v>499</v>
      </c>
      <c r="F94" s="16">
        <f t="shared" si="21"/>
        <v>276</v>
      </c>
      <c r="G94" s="16">
        <f t="shared" si="21"/>
        <v>2</v>
      </c>
      <c r="H94" s="16">
        <f t="shared" ref="H94" si="22">H84+H86+H88+H90+H92</f>
        <v>777</v>
      </c>
      <c r="I94" s="16">
        <f>SUM(D94:H94)</f>
        <v>41641</v>
      </c>
    </row>
    <row r="95" spans="1:16" ht="13.5" thickBot="1" x14ac:dyDescent="0.25">
      <c r="A95" s="23" t="s">
        <v>44</v>
      </c>
      <c r="B95" s="37"/>
      <c r="C95" s="38"/>
      <c r="D95" s="39">
        <f t="shared" si="21"/>
        <v>333</v>
      </c>
      <c r="E95" s="39">
        <f t="shared" si="21"/>
        <v>522</v>
      </c>
      <c r="F95" s="39">
        <f t="shared" si="21"/>
        <v>358</v>
      </c>
      <c r="G95" s="39">
        <f t="shared" si="21"/>
        <v>12</v>
      </c>
      <c r="H95" s="39">
        <f t="shared" ref="H95" si="23">H85+H87+H89+H91+H93</f>
        <v>892</v>
      </c>
      <c r="I95" s="44">
        <f>+SUM(D95:G95)</f>
        <v>1225</v>
      </c>
    </row>
    <row r="96" spans="1:16" x14ac:dyDescent="0.2">
      <c r="A96" s="53"/>
      <c r="I96" s="62"/>
    </row>
    <row r="97" spans="1:14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4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4" x14ac:dyDescent="0.2">
      <c r="A99" s="53"/>
      <c r="C99" t="s">
        <v>46</v>
      </c>
      <c r="I99" s="62"/>
    </row>
    <row r="100" spans="1:14" ht="12.75" customHeight="1" x14ac:dyDescent="0.2">
      <c r="A100" s="131" t="s">
        <v>47</v>
      </c>
      <c r="B100" s="132"/>
      <c r="C100" s="132"/>
      <c r="D100" s="132"/>
      <c r="E100" s="132"/>
      <c r="F100" s="132"/>
      <c r="G100" s="132"/>
      <c r="H100" s="132"/>
      <c r="I100" s="133"/>
    </row>
    <row r="101" spans="1:14" x14ac:dyDescent="0.2">
      <c r="A101" s="53"/>
      <c r="F101" s="56"/>
      <c r="I101" s="62"/>
    </row>
    <row r="102" spans="1:14" x14ac:dyDescent="0.2">
      <c r="A102" s="53"/>
      <c r="G102" s="88" t="s">
        <v>2</v>
      </c>
      <c r="H102" s="60" t="s">
        <v>3</v>
      </c>
      <c r="I102" s="65" t="s">
        <v>26</v>
      </c>
      <c r="L102" s="80"/>
    </row>
    <row r="103" spans="1:14" x14ac:dyDescent="0.2">
      <c r="A103" s="50" t="s">
        <v>48</v>
      </c>
      <c r="B103" s="1"/>
      <c r="C103" s="1"/>
      <c r="D103" s="66"/>
      <c r="E103" s="66"/>
      <c r="F103" s="89"/>
      <c r="G103" s="125">
        <v>8940</v>
      </c>
      <c r="H103" s="91">
        <v>5065</v>
      </c>
      <c r="I103" s="58">
        <f>SUM(G103:H103)</f>
        <v>14005</v>
      </c>
      <c r="K103" s="80"/>
      <c r="L103" s="80"/>
      <c r="M103" s="80"/>
      <c r="N103" s="80"/>
    </row>
    <row r="104" spans="1:14" x14ac:dyDescent="0.2">
      <c r="A104" s="50" t="s">
        <v>0</v>
      </c>
      <c r="B104" s="1"/>
      <c r="C104" s="1"/>
      <c r="D104" s="66"/>
      <c r="E104" s="66"/>
      <c r="F104" s="89"/>
      <c r="G104" s="125">
        <v>57917</v>
      </c>
      <c r="H104" s="91">
        <v>52707</v>
      </c>
      <c r="I104" s="58">
        <f>SUM(G104:H104)</f>
        <v>110624</v>
      </c>
      <c r="K104" s="80"/>
      <c r="L104" s="80"/>
      <c r="M104" s="80"/>
      <c r="N104" s="80"/>
    </row>
    <row r="105" spans="1:14" ht="12.75" customHeight="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0.15435882383410743</v>
      </c>
      <c r="H105" s="93">
        <f>H103/H104</f>
        <v>9.6097292579733248E-2</v>
      </c>
      <c r="I105" s="67">
        <f>I103/I104</f>
        <v>0.12660001446340757</v>
      </c>
      <c r="L105" s="80"/>
    </row>
    <row r="106" spans="1:14" ht="13.5" customHeight="1" x14ac:dyDescent="0.2">
      <c r="A106" s="53"/>
      <c r="I106" s="62"/>
    </row>
    <row r="107" spans="1:14" ht="12.75" customHeight="1" x14ac:dyDescent="0.2">
      <c r="A107" s="50" t="s">
        <v>4</v>
      </c>
      <c r="B107" s="1"/>
      <c r="C107" s="1"/>
      <c r="D107" s="66"/>
      <c r="E107" s="66"/>
      <c r="F107" s="89"/>
      <c r="G107" s="94">
        <v>32.590000000000003</v>
      </c>
      <c r="H107" s="95">
        <v>21.6648</v>
      </c>
      <c r="I107" s="68">
        <f>SUM(G107:H107)</f>
        <v>54.254800000000003</v>
      </c>
    </row>
    <row r="108" spans="1:14" ht="13.5" customHeight="1" x14ac:dyDescent="0.2">
      <c r="A108" s="50" t="s">
        <v>5</v>
      </c>
      <c r="B108" s="1"/>
      <c r="C108" s="1"/>
      <c r="D108" s="66"/>
      <c r="E108" s="66"/>
      <c r="F108" s="89"/>
      <c r="G108" s="94">
        <v>212.84</v>
      </c>
      <c r="H108" s="95">
        <v>233.82070000000002</v>
      </c>
      <c r="I108" s="68">
        <f>SUM(G108:H108)</f>
        <v>446.66070000000002</v>
      </c>
    </row>
    <row r="109" spans="1:14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0.15311971433940991</v>
      </c>
      <c r="H109" s="98">
        <f>H107/H108</f>
        <v>9.2655611757213957E-2</v>
      </c>
      <c r="I109" s="70">
        <f>I107/I108</f>
        <v>0.12146759273873882</v>
      </c>
    </row>
    <row r="110" spans="1:14" x14ac:dyDescent="0.2">
      <c r="F110" s="56" t="s">
        <v>7</v>
      </c>
    </row>
    <row r="111" spans="1:14" ht="13.5" thickBot="1" x14ac:dyDescent="0.25"/>
    <row r="112" spans="1:14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7" x14ac:dyDescent="0.2">
      <c r="A113" s="134" t="s">
        <v>53</v>
      </c>
      <c r="B113" s="135"/>
      <c r="C113" s="135"/>
      <c r="D113" s="135"/>
      <c r="E113" s="135"/>
      <c r="F113" s="135"/>
      <c r="G113" s="135"/>
      <c r="H113" s="135"/>
      <c r="I113" s="136"/>
    </row>
    <row r="114" spans="1:17" ht="12.75" customHeight="1" x14ac:dyDescent="0.2">
      <c r="A114" s="134" t="s">
        <v>54</v>
      </c>
      <c r="B114" s="135"/>
      <c r="C114" s="135"/>
      <c r="D114" s="135"/>
      <c r="E114" s="135"/>
      <c r="F114" s="135"/>
      <c r="G114" s="135"/>
      <c r="H114" s="135"/>
      <c r="I114" s="136"/>
    </row>
    <row r="115" spans="1:17" ht="13.5" customHeight="1" x14ac:dyDescent="0.2">
      <c r="A115" s="53"/>
      <c r="I115" s="62"/>
    </row>
    <row r="116" spans="1:17" ht="13.5" customHeight="1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</row>
    <row r="117" spans="1:17" ht="12.75" customHeight="1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7" ht="13.5" customHeight="1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7" ht="12.75" customHeight="1" x14ac:dyDescent="0.2">
      <c r="A119" s="22" t="s">
        <v>57</v>
      </c>
      <c r="B119" s="1"/>
      <c r="C119" s="1"/>
      <c r="D119" s="71"/>
      <c r="E119" s="72">
        <v>10</v>
      </c>
      <c r="F119" s="99">
        <v>36</v>
      </c>
      <c r="G119" s="72">
        <v>2</v>
      </c>
      <c r="H119" s="72">
        <v>97</v>
      </c>
      <c r="I119" s="99">
        <v>11</v>
      </c>
      <c r="J119" s="73"/>
    </row>
    <row r="120" spans="1:17" ht="13.5" customHeight="1" thickBot="1" x14ac:dyDescent="0.25">
      <c r="A120" s="42" t="s">
        <v>58</v>
      </c>
      <c r="B120" s="40"/>
      <c r="C120" s="40"/>
      <c r="D120" s="74"/>
      <c r="E120" s="100">
        <v>9.7196647299999999</v>
      </c>
      <c r="F120" s="101">
        <v>34.04</v>
      </c>
      <c r="G120" s="100">
        <v>0</v>
      </c>
      <c r="H120" s="100">
        <v>51.7</v>
      </c>
      <c r="I120" s="101">
        <v>25.1</v>
      </c>
      <c r="J120" s="102"/>
      <c r="Q120" s="80"/>
    </row>
    <row r="121" spans="1:17" ht="12.75" customHeight="1" x14ac:dyDescent="0.2"/>
    <row r="122" spans="1:17" ht="13.5" customHeight="1" x14ac:dyDescent="0.2">
      <c r="A122" s="3" t="s">
        <v>59</v>
      </c>
    </row>
    <row r="123" spans="1:17" ht="13.5" customHeight="1" x14ac:dyDescent="0.2">
      <c r="A123" s="3"/>
    </row>
    <row r="124" spans="1:17" ht="15" customHeight="1" x14ac:dyDescent="0.2">
      <c r="A124" s="48" t="s">
        <v>60</v>
      </c>
    </row>
    <row r="125" spans="1:17" x14ac:dyDescent="0.2">
      <c r="A125" s="3" t="s">
        <v>8</v>
      </c>
    </row>
    <row r="126" spans="1:17" x14ac:dyDescent="0.2">
      <c r="A126" s="48" t="s">
        <v>49</v>
      </c>
    </row>
    <row r="128" spans="1:17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9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2025-03-25T22:16:26Z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