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autoCompressPictures="0" defaultThemeVersion="124226"/>
  <xr:revisionPtr revIDLastSave="0" documentId="13_ncr:1_{37EE9E1D-578C-4F02-B846-FCACB7C1B53A}" xr6:coauthVersionLast="47" xr6:coauthVersionMax="47" xr10:uidLastSave="{00000000-0000-0000-0000-000000000000}"/>
  <bookViews>
    <workbookView xWindow="-28920" yWindow="-18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<sst xmlns="http://schemas.openxmlformats.org/spreadsheetml/2006/main" count="172" uniqueCount="83">
  <si>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</si>
  <si>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</si>
  <si>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</si>
  <si>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</si>
  <si>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</si>
  <si>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</si>
  <si>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</si>
  <si>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</si>
  <si>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</si>
  <si>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</si>
  <si>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</si>
  <si>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</si>
  <si>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</si>
  <si>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</si>
  <si>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</si>
  <si>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</si>
  <si>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</si>
  <si>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</si>
  <si>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</si>
  <si>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</si>
  <si>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</si>
  <si>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</si>
  <si>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</si>
  <si>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</si>
  <si>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</si>
  <si>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</si>
  <si>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</si>
  <si>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</si>
  <si>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</si>
  <si>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</si>
  <si>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</si>
  <si>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</si>
  <si>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</si>
  <si>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</si>
  <si>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</si>
  <si>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</si>
  <si>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</si>
  <si>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</si>
  <si>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</si>
  <si>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</si>
  <si>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</si>
  <si>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</si>
  <si>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</si>
  <si>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</si>
  <si>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</si>
  <si>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</si>
  <si>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</si>
  <si>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</si>
  <si>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</si>
  <si>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</si>
  <si>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</si>
  <si>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</si>
  <si>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</si>
  <si>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</si>
  <si>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</si>
  <si>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</si>
  <si>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</si>
  <si>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</si>
  <si>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</si>
  <si>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</si>
  <si>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</si>
  <si>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</si>
  <si>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</si>
  <si>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</si>
  <si>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</si>
  <si>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</si>
  <si>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</si>
  <si>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</si>
  <si>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</si>
  <si>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</si>
  <si>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</si>
  <si>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</si>
  <si>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</si>
  <si>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</si>
  <si>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</si>
  <si>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</si>
  <si>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</si>
  <si>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</si>
  <si>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</si>
  <si>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</si>
  <si>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</si>
  <si>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</si>
  <si>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>Month Ending January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</si>
</sst>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5"/>
  <sheetViews>
    <sheetView tabSelected="1" zoomScaleNormal="100" workbookViewId="0">
      <selection activeCell="Q17" sqref="Q17"/>
    </sheetView>
  </sheetViews>
  <sheetFormatPr defaultColWidth="8.85546875" defaultRowHeight="12.75" x14ac:dyDescent="0.2"/>
  <cols>
    <col min="1" max="1" width="8.85546875" style="64"/>
    <col min="3" max="3" width="15.28515625" customWidth="1"/>
    <col min="4" max="4" width="11.85546875" style="64" customWidth="1"/>
    <col min="5" max="5" width="11.42578125" style="64" customWidth="1"/>
    <col min="6" max="7" width="12.42578125" style="64" customWidth="1"/>
    <col min="8" max="9" width="13.28515625" style="64" customWidth="1"/>
  </cols>
  <sheetData>
    <row r="1" spans="1:12" x14ac:dyDescent="0.2">
      <c r="K1" s="119"/>
    </row>
    <row r="2" spans="1:12" x14ac:dyDescent="0.2">
      <c r="F2" s="4" t="s">
        <v>17</v>
      </c>
    </row>
    <row r="3" spans="1:12" x14ac:dyDescent="0.2">
      <c r="F3" s="4" t="s">
        <v>18</v>
      </c>
    </row>
    <row r="4" spans="1:12" x14ac:dyDescent="0.2">
      <c r="F4" s="4" t="s">
        <v>82</v>
      </c>
      <c r="H4" s="119" t="s">
        <v>79</v>
      </c>
    </row>
    <row r="5" spans="1:12" x14ac:dyDescent="0.2">
      <c r="F5" s="120"/>
      <c r="H5" s="119"/>
      <c r="I5" s="119"/>
      <c r="J5" s="119"/>
    </row>
    <row r="6" spans="1:12" x14ac:dyDescent="0.2">
      <c r="E6" s="72"/>
      <c r="F6" s="72" t="s">
        <v>19</v>
      </c>
    </row>
    <row r="7" spans="1:12" ht="13.5" thickBot="1" x14ac:dyDescent="0.25"/>
    <row r="8" spans="1:12" x14ac:dyDescent="0.2">
      <c r="A8" s="65"/>
      <c r="B8" s="21"/>
      <c r="C8" s="21"/>
      <c r="D8" s="22"/>
      <c r="E8" s="22"/>
      <c r="F8" s="23" t="s">
        <v>20</v>
      </c>
      <c r="G8" s="22"/>
      <c r="H8" s="22"/>
      <c r="I8" s="73"/>
    </row>
    <row r="9" spans="1:12" x14ac:dyDescent="0.2">
      <c r="A9" s="24" t="s">
        <v>21</v>
      </c>
      <c r="B9" s="10"/>
      <c r="C9" s="11"/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25" t="s">
        <v>27</v>
      </c>
    </row>
    <row r="10" spans="1:12" x14ac:dyDescent="0.2">
      <c r="A10" s="145" t="s">
        <v>13</v>
      </c>
      <c r="B10" s="1"/>
      <c r="C10" s="130"/>
      <c r="D10" s="74">
        <v>19314</v>
      </c>
      <c r="E10" s="74">
        <v>8069</v>
      </c>
      <c r="F10" s="74">
        <v>3672</v>
      </c>
      <c r="G10" s="74">
        <v>109</v>
      </c>
      <c r="H10" s="74">
        <f>SUM(E10:G10)</f>
        <v>11850</v>
      </c>
      <c r="I10" s="75">
        <f>SUM(D10:G10)</f>
        <v>31164</v>
      </c>
    </row>
    <row r="11" spans="1:12" s="56" customFormat="1" x14ac:dyDescent="0.2">
      <c r="A11" s="145" t="s">
        <v>28</v>
      </c>
      <c r="B11" s="55"/>
      <c r="C11" s="55"/>
      <c r="D11" s="76">
        <v>219996</v>
      </c>
      <c r="E11" s="76">
        <v>32339</v>
      </c>
      <c r="F11" s="76">
        <v>14917</v>
      </c>
      <c r="G11" s="77">
        <v>487</v>
      </c>
      <c r="H11" s="74">
        <f>SUM(E11:G11)</f>
        <v>47743</v>
      </c>
      <c r="I11" s="75">
        <f>SUM(D11:G11)</f>
        <v>267739</v>
      </c>
    </row>
    <row r="12" spans="1:12" x14ac:dyDescent="0.2">
      <c r="A12" s="145" t="s">
        <v>65</v>
      </c>
      <c r="B12" s="1"/>
      <c r="C12" s="1"/>
      <c r="D12" s="114">
        <v>16920</v>
      </c>
      <c r="E12" s="114">
        <v>8007</v>
      </c>
      <c r="F12" s="114">
        <v>3140</v>
      </c>
      <c r="G12" s="114">
        <v>67</v>
      </c>
      <c r="H12" s="74">
        <f>SUM(E12:G12)</f>
        <v>11214</v>
      </c>
      <c r="I12" s="75">
        <f>SUM(D12:G12)</f>
        <v>28134</v>
      </c>
    </row>
    <row r="13" spans="1:12" ht="15.75" x14ac:dyDescent="0.25">
      <c r="A13" s="145" t="s">
        <v>29</v>
      </c>
      <c r="B13" s="1"/>
      <c r="C13" s="1"/>
      <c r="D13" s="114">
        <v>78901</v>
      </c>
      <c r="E13" s="114">
        <v>9324</v>
      </c>
      <c r="F13" s="114">
        <v>9270</v>
      </c>
      <c r="G13" s="114">
        <v>443</v>
      </c>
      <c r="H13" s="114">
        <f>SUM(E13:G13)</f>
        <v>19037</v>
      </c>
      <c r="I13" s="75">
        <f>SUM(D13:G13)</f>
        <v>97938</v>
      </c>
      <c r="L13" s="121"/>
    </row>
    <row r="14" spans="1:12" x14ac:dyDescent="0.2">
      <c r="A14" s="145" t="s">
        <v>75</v>
      </c>
      <c r="B14" s="1"/>
      <c r="C14" s="2"/>
      <c r="D14" s="114">
        <v>3646</v>
      </c>
      <c r="E14" s="114">
        <v>168</v>
      </c>
      <c r="F14" s="114">
        <v>203</v>
      </c>
      <c r="G14" s="114">
        <v>2</v>
      </c>
      <c r="H14" s="74">
        <f>SUM(E14:G14)</f>
        <v>373</v>
      </c>
      <c r="I14" s="75">
        <f>SUM(D14:G14)</f>
        <v>4019</v>
      </c>
    </row>
    <row r="15" spans="1:12" ht="13.5" thickBot="1" x14ac:dyDescent="0.25">
      <c r="A15" s="27" t="s">
        <v>27</v>
      </c>
      <c r="B15" s="28"/>
      <c r="C15" s="29"/>
      <c r="D15" s="115">
        <f>SUM(D10:D14)</f>
        <v>338777</v>
      </c>
      <c r="E15" s="115">
        <f t="shared" ref="E15:I15" si="0">SUM(E10:E14)</f>
        <v>57907</v>
      </c>
      <c r="F15" s="115">
        <f t="shared" si="0"/>
        <v>31202</v>
      </c>
      <c r="G15" s="115">
        <f t="shared" si="0"/>
        <v>1108</v>
      </c>
      <c r="H15" s="30">
        <f t="shared" si="0"/>
        <v>90217</v>
      </c>
      <c r="I15" s="31">
        <f t="shared" si="0"/>
        <v>428994</v>
      </c>
    </row>
    <row r="16" spans="1:12" x14ac:dyDescent="0.2">
      <c r="D16" s="83"/>
      <c r="E16" s="83"/>
      <c r="F16" s="83"/>
      <c r="G16" s="83"/>
    </row>
    <row r="17" spans="1:10" ht="13.5" thickBot="1" x14ac:dyDescent="0.25">
      <c r="D17" s="83"/>
      <c r="E17" s="83"/>
      <c r="F17" s="83"/>
      <c r="G17" s="83"/>
    </row>
    <row r="18" spans="1:10" x14ac:dyDescent="0.2">
      <c r="A18" s="65"/>
      <c r="B18" s="21"/>
      <c r="C18" s="21"/>
      <c r="D18" s="116"/>
      <c r="E18" s="116"/>
      <c r="F18" s="117" t="s">
        <v>30</v>
      </c>
      <c r="G18" s="116"/>
      <c r="H18" s="79"/>
      <c r="I18" s="73"/>
    </row>
    <row r="19" spans="1:10" x14ac:dyDescent="0.2">
      <c r="A19" s="24" t="s">
        <v>21</v>
      </c>
      <c r="B19" s="10"/>
      <c r="C19" s="11"/>
      <c r="D19" s="118" t="s">
        <v>22</v>
      </c>
      <c r="E19" s="118" t="s">
        <v>23</v>
      </c>
      <c r="F19" s="118" t="s">
        <v>24</v>
      </c>
      <c r="G19" s="118" t="s">
        <v>25</v>
      </c>
      <c r="H19" s="12" t="s">
        <v>26</v>
      </c>
      <c r="I19" s="25" t="s">
        <v>27</v>
      </c>
    </row>
    <row r="20" spans="1:10" x14ac:dyDescent="0.2">
      <c r="A20" s="26" t="s">
        <v>13</v>
      </c>
      <c r="B20" s="1"/>
      <c r="C20" s="1"/>
      <c r="D20" s="74">
        <v>252177</v>
      </c>
      <c r="E20" s="74">
        <v>30772</v>
      </c>
      <c r="F20" s="74">
        <v>6323</v>
      </c>
      <c r="G20" s="74">
        <v>117</v>
      </c>
      <c r="H20" s="74">
        <f>SUM(E20:G20)</f>
        <v>37212</v>
      </c>
      <c r="I20" s="75">
        <f>SUM(D20:G20)</f>
        <v>289389</v>
      </c>
    </row>
    <row r="21" spans="1:10" s="56" customFormat="1" x14ac:dyDescent="0.2">
      <c r="A21" s="26" t="s">
        <v>31</v>
      </c>
      <c r="B21" s="55"/>
      <c r="C21" s="55"/>
      <c r="D21" s="129">
        <v>1205369</v>
      </c>
      <c r="E21" s="76">
        <v>107466</v>
      </c>
      <c r="F21" s="76">
        <v>25116</v>
      </c>
      <c r="G21" s="76">
        <v>517</v>
      </c>
      <c r="H21" s="74">
        <f>SUM(E21:G21)</f>
        <v>133099</v>
      </c>
      <c r="I21" s="75">
        <f>SUM(D21:G21)</f>
        <v>1338468</v>
      </c>
    </row>
    <row r="22" spans="1:10" x14ac:dyDescent="0.2">
      <c r="A22" s="26" t="s">
        <v>65</v>
      </c>
      <c r="B22" s="1"/>
      <c r="C22" s="1"/>
      <c r="D22" s="114">
        <v>184259</v>
      </c>
      <c r="E22" s="114">
        <v>27290</v>
      </c>
      <c r="F22" s="114">
        <v>6386</v>
      </c>
      <c r="G22" s="114">
        <v>70</v>
      </c>
      <c r="H22" s="74">
        <f>SUM(E22:G22)</f>
        <v>33746</v>
      </c>
      <c r="I22" s="75">
        <f>SUM(D22:G22)</f>
        <v>218005</v>
      </c>
    </row>
    <row r="23" spans="1:10" x14ac:dyDescent="0.2">
      <c r="A23" s="26" t="s">
        <v>29</v>
      </c>
      <c r="B23" s="1"/>
      <c r="C23" s="1"/>
      <c r="D23" s="114">
        <v>546628</v>
      </c>
      <c r="E23" s="114">
        <v>32587</v>
      </c>
      <c r="F23" s="114">
        <v>18442</v>
      </c>
      <c r="G23" s="114">
        <v>532</v>
      </c>
      <c r="H23" s="74">
        <f>SUM(E23:G23)</f>
        <v>51561</v>
      </c>
      <c r="I23" s="75">
        <f>SUM(D23:G23)</f>
        <v>598189</v>
      </c>
    </row>
    <row r="24" spans="1:10" x14ac:dyDescent="0.2">
      <c r="A24" s="26" t="s">
        <v>75</v>
      </c>
      <c r="B24" s="1"/>
      <c r="C24" s="2"/>
      <c r="D24" s="125">
        <v>157496</v>
      </c>
      <c r="E24" s="125">
        <v>5050</v>
      </c>
      <c r="F24" s="125">
        <v>10418</v>
      </c>
      <c r="G24" s="125">
        <v>117</v>
      </c>
      <c r="H24" s="74">
        <f>SUM(E24:G24)</f>
        <v>15585</v>
      </c>
      <c r="I24" s="75">
        <f>SUM(D24:G24)</f>
        <v>173081</v>
      </c>
    </row>
    <row r="25" spans="1:10" ht="13.5" thickBot="1" x14ac:dyDescent="0.25">
      <c r="A25" s="27" t="s">
        <v>27</v>
      </c>
      <c r="B25" s="28"/>
      <c r="C25" s="29"/>
      <c r="D25" s="30">
        <f t="shared" ref="D25:I25" si="1">SUM(D20:D24)</f>
        <v>2345929</v>
      </c>
      <c r="E25" s="30">
        <f t="shared" si="1"/>
        <v>203165</v>
      </c>
      <c r="F25" s="30">
        <f t="shared" si="1"/>
        <v>66685</v>
      </c>
      <c r="G25" s="30">
        <f t="shared" si="1"/>
        <v>1353</v>
      </c>
      <c r="H25" s="30">
        <f t="shared" si="1"/>
        <v>271203</v>
      </c>
      <c r="I25" s="31">
        <f t="shared" si="1"/>
        <v>2617132</v>
      </c>
    </row>
    <row r="27" spans="1:10" ht="13.5" thickBot="1" x14ac:dyDescent="0.25"/>
    <row r="28" spans="1:10" x14ac:dyDescent="0.2">
      <c r="A28" s="65"/>
      <c r="B28" s="21"/>
      <c r="C28" s="21"/>
      <c r="D28" s="79"/>
      <c r="E28" s="79"/>
      <c r="F28" s="23" t="s">
        <v>32</v>
      </c>
      <c r="G28" s="79"/>
      <c r="H28" s="79"/>
      <c r="I28" s="73"/>
    </row>
    <row r="29" spans="1:10" x14ac:dyDescent="0.2">
      <c r="A29" s="24" t="s">
        <v>21</v>
      </c>
      <c r="B29" s="10"/>
      <c r="C29" s="11"/>
      <c r="D29" s="12" t="s">
        <v>22</v>
      </c>
      <c r="E29" s="12" t="s">
        <v>23</v>
      </c>
      <c r="F29" s="12" t="s">
        <v>24</v>
      </c>
      <c r="G29" s="12" t="s">
        <v>25</v>
      </c>
      <c r="H29" s="12" t="s">
        <v>26</v>
      </c>
      <c r="I29" s="25" t="s">
        <v>27</v>
      </c>
    </row>
    <row r="30" spans="1:10" x14ac:dyDescent="0.2">
      <c r="A30" s="26" t="s">
        <v>13</v>
      </c>
      <c r="B30" s="1"/>
      <c r="C30" s="2"/>
      <c r="D30" s="80">
        <f>D10/D20</f>
        <v>7.6589062444235592E-2</v>
      </c>
      <c r="E30" s="80">
        <f t="shared" ref="D30:G31" si="2">E10/E20</f>
        <v>0.2622189002989731</v>
      </c>
      <c r="F30" s="80">
        <f t="shared" si="2"/>
        <v>0.58073699193420847</v>
      </c>
      <c r="G30" s="80">
        <f t="shared" si="2"/>
        <v>0.93162393162393164</v>
      </c>
      <c r="H30" s="80">
        <f t="shared" ref="H30" si="3">H10/H20</f>
        <v>0.31844566268945501</v>
      </c>
      <c r="I30" s="81">
        <f>I10/I20</f>
        <v>0.10768895846075698</v>
      </c>
    </row>
    <row r="31" spans="1:10" x14ac:dyDescent="0.2">
      <c r="A31" s="26" t="s">
        <v>31</v>
      </c>
      <c r="B31" s="1"/>
      <c r="C31" s="2"/>
      <c r="D31" s="80">
        <f t="shared" si="2"/>
        <v>0.1825134046088791</v>
      </c>
      <c r="E31" s="80">
        <f t="shared" si="2"/>
        <v>0.3009230826493961</v>
      </c>
      <c r="F31" s="80">
        <f t="shared" si="2"/>
        <v>0.59392419175027866</v>
      </c>
      <c r="G31" s="80">
        <f t="shared" si="2"/>
        <v>0.94197292069632499</v>
      </c>
      <c r="H31" s="80">
        <f t="shared" ref="D31:I34" si="4">H11/H21</f>
        <v>0.35870292038257234</v>
      </c>
      <c r="I31" s="81">
        <f t="shared" si="4"/>
        <v>0.20003391937648118</v>
      </c>
      <c r="J31" s="119"/>
    </row>
    <row r="32" spans="1:10" x14ac:dyDescent="0.2">
      <c r="A32" s="26" t="s">
        <v>65</v>
      </c>
      <c r="B32" s="1"/>
      <c r="C32" s="2"/>
      <c r="D32" s="80">
        <f>D12/D22</f>
        <v>9.1827264882583748E-2</v>
      </c>
      <c r="E32" s="80">
        <f t="shared" si="4"/>
        <v>0.29340417735434227</v>
      </c>
      <c r="F32" s="80">
        <f>F12/F22</f>
        <v>0.49170059505167552</v>
      </c>
      <c r="G32" s="80">
        <f t="shared" si="4"/>
        <v>0.95714285714285718</v>
      </c>
      <c r="H32" s="80">
        <f t="shared" si="4"/>
        <v>0.3323060510875363</v>
      </c>
      <c r="I32" s="81">
        <f t="shared" si="4"/>
        <v>0.12905208596133116</v>
      </c>
    </row>
    <row r="33" spans="1:11" x14ac:dyDescent="0.2">
      <c r="A33" s="26" t="s">
        <v>29</v>
      </c>
      <c r="B33" s="1"/>
      <c r="C33" s="2"/>
      <c r="D33" s="80">
        <f t="shared" si="4"/>
        <v>0.14434130706806092</v>
      </c>
      <c r="E33" s="80">
        <f t="shared" si="4"/>
        <v>0.28612636941111486</v>
      </c>
      <c r="F33" s="80">
        <f t="shared" si="4"/>
        <v>0.50265697863572278</v>
      </c>
      <c r="G33" s="80">
        <f t="shared" si="4"/>
        <v>0.83270676691729328</v>
      </c>
      <c r="H33" s="80">
        <f t="shared" si="4"/>
        <v>0.36921316498904211</v>
      </c>
      <c r="I33" s="81">
        <f t="shared" si="4"/>
        <v>0.16372417413225585</v>
      </c>
    </row>
    <row r="34" spans="1:11" x14ac:dyDescent="0.2">
      <c r="A34" s="26" t="s">
        <v>75</v>
      </c>
      <c r="B34" s="1"/>
      <c r="C34" s="2"/>
      <c r="D34" s="80">
        <f t="shared" si="4"/>
        <v>2.3149794280489664E-2</v>
      </c>
      <c r="E34" s="80">
        <f t="shared" si="4"/>
        <v>3.3267326732673269E-2</v>
      </c>
      <c r="F34" s="80">
        <f t="shared" si="4"/>
        <v>1.9485505855250527E-2</v>
      </c>
      <c r="G34" s="80">
        <f t="shared" si="4"/>
        <v>1.7094017094017096E-2</v>
      </c>
      <c r="H34" s="80">
        <f t="shared" si="4"/>
        <v>2.3933269169072825E-2</v>
      </c>
      <c r="I34" s="81">
        <f t="shared" si="4"/>
        <v>2.3220341920834754E-2</v>
      </c>
    </row>
    <row r="35" spans="1:11" ht="13.5" thickBot="1" x14ac:dyDescent="0.25">
      <c r="A35" s="27" t="s">
        <v>27</v>
      </c>
      <c r="B35" s="28"/>
      <c r="C35" s="29"/>
      <c r="D35" s="53">
        <f t="shared" ref="D35:I35" si="5">D15/D25</f>
        <v>0.14441059384150159</v>
      </c>
      <c r="E35" s="53">
        <f t="shared" si="5"/>
        <v>0.28502448748554132</v>
      </c>
      <c r="F35" s="53">
        <f t="shared" si="5"/>
        <v>0.46790132713503785</v>
      </c>
      <c r="G35" s="53">
        <f t="shared" si="5"/>
        <v>0.81892091648189214</v>
      </c>
      <c r="H35" s="53">
        <f t="shared" si="5"/>
        <v>0.33265487476170985</v>
      </c>
      <c r="I35" s="54">
        <f t="shared" si="5"/>
        <v>0.16391760140489667</v>
      </c>
    </row>
    <row r="37" spans="1:11" ht="13.5" thickBot="1" x14ac:dyDescent="0.25"/>
    <row r="38" spans="1:11" x14ac:dyDescent="0.2">
      <c r="A38" s="65"/>
      <c r="B38" s="21"/>
      <c r="C38" s="21"/>
      <c r="D38" s="79"/>
      <c r="E38" s="79"/>
      <c r="F38" s="23" t="s">
        <v>33</v>
      </c>
      <c r="G38" s="79"/>
      <c r="H38" s="79"/>
      <c r="I38" s="73"/>
    </row>
    <row r="39" spans="1:11" x14ac:dyDescent="0.2">
      <c r="A39" s="32" t="s">
        <v>21</v>
      </c>
      <c r="B39" s="16"/>
      <c r="C39" s="17"/>
      <c r="D39" s="18" t="s">
        <v>22</v>
      </c>
      <c r="E39" s="18" t="s">
        <v>23</v>
      </c>
      <c r="F39" s="18" t="s">
        <v>24</v>
      </c>
      <c r="G39" s="18" t="s">
        <v>25</v>
      </c>
      <c r="H39" s="18" t="s">
        <v>26</v>
      </c>
      <c r="I39" s="33" t="s">
        <v>27</v>
      </c>
      <c r="K39" s="128"/>
    </row>
    <row r="40" spans="1:11" x14ac:dyDescent="0.2">
      <c r="A40" s="26" t="s">
        <v>13</v>
      </c>
      <c r="B40" s="5"/>
      <c r="C40" s="5"/>
      <c r="D40" s="74">
        <v>56.7</v>
      </c>
      <c r="E40" s="74">
        <v>21.6</v>
      </c>
      <c r="F40" s="74">
        <v>235.8</v>
      </c>
      <c r="G40" s="74">
        <v>202.8</v>
      </c>
      <c r="H40" s="74">
        <f>SUM(E40:G40)</f>
        <v>460.20000000000005</v>
      </c>
      <c r="I40" s="75">
        <f>SUM(D40:G40)</f>
        <v>516.90000000000009</v>
      </c>
    </row>
    <row r="41" spans="1:11" s="56" customFormat="1" x14ac:dyDescent="0.2">
      <c r="A41" s="34" t="s">
        <v>31</v>
      </c>
      <c r="B41" s="57"/>
      <c r="C41" s="57"/>
      <c r="D41" s="76">
        <v>628.66999999999996</v>
      </c>
      <c r="E41" s="76">
        <v>87.45</v>
      </c>
      <c r="F41" s="76">
        <v>1134.4000000000001</v>
      </c>
      <c r="G41" s="82">
        <v>1045.32</v>
      </c>
      <c r="H41" s="74">
        <f t="shared" ref="H41:H44" si="6">SUM(E41:G41)</f>
        <v>2267.17</v>
      </c>
      <c r="I41" s="75">
        <f>SUM(D41:G41)</f>
        <v>2895.84</v>
      </c>
    </row>
    <row r="42" spans="1:11" x14ac:dyDescent="0.2">
      <c r="A42" s="34" t="s">
        <v>65</v>
      </c>
      <c r="B42" s="5"/>
      <c r="C42" s="5"/>
      <c r="D42" s="114">
        <v>48.7</v>
      </c>
      <c r="E42" s="114">
        <v>21.6</v>
      </c>
      <c r="F42" s="114">
        <v>151.4</v>
      </c>
      <c r="G42" s="114">
        <v>106.5</v>
      </c>
      <c r="H42" s="74">
        <f t="shared" si="6"/>
        <v>279.5</v>
      </c>
      <c r="I42" s="75">
        <f>SUM(D42:G42)</f>
        <v>328.20000000000005</v>
      </c>
    </row>
    <row r="43" spans="1:11" x14ac:dyDescent="0.2">
      <c r="A43" s="34" t="s">
        <v>29</v>
      </c>
      <c r="B43" s="5"/>
      <c r="C43" s="5"/>
      <c r="D43" s="74">
        <v>231.8</v>
      </c>
      <c r="E43" s="74">
        <v>23.8</v>
      </c>
      <c r="F43" s="74">
        <v>589.4</v>
      </c>
      <c r="G43" s="74">
        <v>546</v>
      </c>
      <c r="H43" s="74">
        <f t="shared" si="6"/>
        <v>1159.1999999999998</v>
      </c>
      <c r="I43" s="75">
        <f>SUM(D43:G43)</f>
        <v>1391</v>
      </c>
    </row>
    <row r="44" spans="1:11" x14ac:dyDescent="0.2">
      <c r="A44" s="26" t="s">
        <v>75</v>
      </c>
      <c r="B44" s="5"/>
      <c r="C44" s="6"/>
      <c r="D44" s="125">
        <v>10.3</v>
      </c>
      <c r="E44" s="125">
        <v>0.4</v>
      </c>
      <c r="F44" s="125">
        <v>3.4</v>
      </c>
      <c r="G44" s="125">
        <v>0.6</v>
      </c>
      <c r="H44" s="74">
        <f t="shared" si="6"/>
        <v>4.3999999999999995</v>
      </c>
      <c r="I44" s="75">
        <f>SUM(D44:G44)</f>
        <v>14.700000000000001</v>
      </c>
    </row>
    <row r="45" spans="1:11" ht="13.5" thickBot="1" x14ac:dyDescent="0.25">
      <c r="A45" s="35" t="s">
        <v>27</v>
      </c>
      <c r="B45" s="36"/>
      <c r="C45" s="37"/>
      <c r="D45" s="30">
        <f t="shared" ref="D45:I45" si="7">SUM(D40:D44)</f>
        <v>976.17000000000007</v>
      </c>
      <c r="E45" s="30">
        <f t="shared" si="7"/>
        <v>154.85000000000002</v>
      </c>
      <c r="F45" s="30">
        <f t="shared" si="7"/>
        <v>2114.4</v>
      </c>
      <c r="G45" s="30">
        <f t="shared" si="7"/>
        <v>1901.2199999999998</v>
      </c>
      <c r="H45" s="30">
        <f t="shared" si="7"/>
        <v>4170.4699999999993</v>
      </c>
      <c r="I45" s="31">
        <f t="shared" si="7"/>
        <v>5146.6400000000003</v>
      </c>
    </row>
    <row r="46" spans="1:11" x14ac:dyDescent="0.2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5" thickBot="1" x14ac:dyDescent="0.25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">
      <c r="A48" s="65"/>
      <c r="B48" s="21"/>
      <c r="C48" s="21"/>
      <c r="D48" s="79"/>
      <c r="E48" s="79"/>
      <c r="F48" s="23" t="s">
        <v>34</v>
      </c>
      <c r="G48" s="79"/>
      <c r="H48" s="79"/>
      <c r="I48" s="73"/>
    </row>
    <row r="49" spans="1:10" x14ac:dyDescent="0.2">
      <c r="A49" s="32" t="s">
        <v>21</v>
      </c>
      <c r="B49" s="16"/>
      <c r="C49" s="17"/>
      <c r="D49" s="18" t="s">
        <v>22</v>
      </c>
      <c r="E49" s="18" t="s">
        <v>23</v>
      </c>
      <c r="F49" s="18" t="s">
        <v>24</v>
      </c>
      <c r="G49" s="18" t="s">
        <v>25</v>
      </c>
      <c r="H49" s="18" t="s">
        <v>26</v>
      </c>
      <c r="I49" s="33" t="s">
        <v>27</v>
      </c>
    </row>
    <row r="50" spans="1:10" x14ac:dyDescent="0.2">
      <c r="A50" s="26" t="s">
        <v>13</v>
      </c>
      <c r="B50" s="5"/>
      <c r="C50" s="5"/>
      <c r="D50" s="74">
        <v>774.6</v>
      </c>
      <c r="E50" s="74">
        <v>72.099999999999994</v>
      </c>
      <c r="F50" s="74">
        <v>326.39999999999998</v>
      </c>
      <c r="G50" s="122">
        <v>210.4</v>
      </c>
      <c r="H50" s="74">
        <f>SUM(E50:G50)</f>
        <v>608.9</v>
      </c>
      <c r="I50" s="60">
        <f>SUM(D50:G50)</f>
        <v>1383.5</v>
      </c>
    </row>
    <row r="51" spans="1:10" s="56" customFormat="1" x14ac:dyDescent="0.2">
      <c r="A51" s="34" t="s">
        <v>31</v>
      </c>
      <c r="B51" s="57"/>
      <c r="C51" s="57"/>
      <c r="D51" s="76">
        <v>3447.07</v>
      </c>
      <c r="E51" s="76">
        <v>308.27999999999997</v>
      </c>
      <c r="F51" s="76">
        <v>1564.96</v>
      </c>
      <c r="G51" s="76">
        <v>1079.3599999999999</v>
      </c>
      <c r="H51" s="74">
        <f>SUM(E51:G51)</f>
        <v>2952.6</v>
      </c>
      <c r="I51" s="60">
        <f>SUM(D51:G51)</f>
        <v>6399.67</v>
      </c>
    </row>
    <row r="52" spans="1:10" x14ac:dyDescent="0.2">
      <c r="A52" s="34" t="s">
        <v>65</v>
      </c>
      <c r="B52" s="5"/>
      <c r="C52" s="5"/>
      <c r="D52" s="76">
        <v>517.6</v>
      </c>
      <c r="E52" s="76">
        <v>61.6</v>
      </c>
      <c r="F52" s="76">
        <v>215.4</v>
      </c>
      <c r="G52" s="76">
        <v>108.1</v>
      </c>
      <c r="H52" s="84">
        <f>SUM(E52:G52)</f>
        <v>385.1</v>
      </c>
      <c r="I52" s="60">
        <f>SUM(D52:G52)</f>
        <v>902.7</v>
      </c>
    </row>
    <row r="53" spans="1:10" x14ac:dyDescent="0.2">
      <c r="A53" s="34" t="s">
        <v>29</v>
      </c>
      <c r="B53" s="5"/>
      <c r="C53" s="5"/>
      <c r="D53" s="74">
        <v>1578.6</v>
      </c>
      <c r="E53" s="74">
        <v>72.900000000000006</v>
      </c>
      <c r="F53" s="74">
        <v>825.1</v>
      </c>
      <c r="G53" s="74">
        <v>596.5</v>
      </c>
      <c r="H53" s="74">
        <f>SUM(E53:G53)</f>
        <v>1494.5</v>
      </c>
      <c r="I53" s="60">
        <f>SUM(D53:G53)</f>
        <v>3073.1</v>
      </c>
    </row>
    <row r="54" spans="1:10" x14ac:dyDescent="0.2">
      <c r="A54" s="26" t="s">
        <v>75</v>
      </c>
      <c r="B54" s="5"/>
      <c r="C54" s="6"/>
      <c r="D54" s="125">
        <v>473.8</v>
      </c>
      <c r="E54" s="125">
        <v>13.4</v>
      </c>
      <c r="F54" s="125">
        <v>166.1</v>
      </c>
      <c r="G54" s="125">
        <v>35.799999999999997</v>
      </c>
      <c r="H54" s="74">
        <f>SUM(E54:G54)</f>
        <v>215.3</v>
      </c>
      <c r="I54" s="60">
        <f>SUM(D54:G54)</f>
        <v>689.09999999999991</v>
      </c>
    </row>
    <row r="55" spans="1:10" ht="13.5" thickBot="1" x14ac:dyDescent="0.25">
      <c r="A55" s="35" t="s">
        <v>27</v>
      </c>
      <c r="B55" s="36"/>
      <c r="C55" s="37"/>
      <c r="D55" s="30">
        <f t="shared" ref="D55:I55" si="8">SUM(D50:D54)</f>
        <v>6791.670000000001</v>
      </c>
      <c r="E55" s="30">
        <f t="shared" si="8"/>
        <v>528.28</v>
      </c>
      <c r="F55" s="30">
        <f t="shared" si="8"/>
        <v>3097.96</v>
      </c>
      <c r="G55" s="30">
        <f t="shared" si="8"/>
        <v>2030.1599999999999</v>
      </c>
      <c r="H55" s="30">
        <f t="shared" si="8"/>
        <v>5656.4000000000005</v>
      </c>
      <c r="I55" s="31">
        <f t="shared" si="8"/>
        <v>12448.070000000002</v>
      </c>
    </row>
    <row r="56" spans="1:10" x14ac:dyDescent="0.2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5" thickBot="1" x14ac:dyDescent="0.25"/>
    <row r="58" spans="1:10" x14ac:dyDescent="0.2">
      <c r="A58" s="65"/>
      <c r="B58" s="21"/>
      <c r="C58" s="21"/>
      <c r="D58" s="79"/>
      <c r="E58" s="79"/>
      <c r="F58" s="23" t="s">
        <v>35</v>
      </c>
      <c r="G58" s="79"/>
      <c r="H58" s="79"/>
      <c r="I58" s="73"/>
    </row>
    <row r="59" spans="1:10" x14ac:dyDescent="0.2">
      <c r="A59" s="32" t="s">
        <v>21</v>
      </c>
      <c r="B59" s="10"/>
      <c r="C59" s="11"/>
      <c r="D59" s="18" t="s">
        <v>22</v>
      </c>
      <c r="E59" s="18" t="s">
        <v>23</v>
      </c>
      <c r="F59" s="18" t="s">
        <v>24</v>
      </c>
      <c r="G59" s="18" t="s">
        <v>25</v>
      </c>
      <c r="H59" s="18" t="s">
        <v>26</v>
      </c>
      <c r="I59" s="33" t="s">
        <v>27</v>
      </c>
    </row>
    <row r="60" spans="1:10" x14ac:dyDescent="0.2">
      <c r="A60" s="26" t="s">
        <v>13</v>
      </c>
      <c r="B60" s="1"/>
      <c r="C60" s="2"/>
      <c r="D60" s="80">
        <f>D40/D50</f>
        <v>7.3199070487993803E-2</v>
      </c>
      <c r="E60" s="80">
        <f t="shared" ref="E60:I60" si="9">E40/E50</f>
        <v>0.2995839112343967</v>
      </c>
      <c r="F60" s="80">
        <f t="shared" si="9"/>
        <v>0.72242647058823539</v>
      </c>
      <c r="G60" s="80">
        <f t="shared" si="9"/>
        <v>0.9638783269961978</v>
      </c>
      <c r="H60" s="80">
        <f t="shared" si="9"/>
        <v>0.7557891279356217</v>
      </c>
      <c r="I60" s="81">
        <f t="shared" si="9"/>
        <v>0.37361763642934592</v>
      </c>
    </row>
    <row r="61" spans="1:10" x14ac:dyDescent="0.2">
      <c r="A61" s="34" t="s">
        <v>31</v>
      </c>
      <c r="B61" s="1"/>
      <c r="C61" s="2"/>
      <c r="D61" s="80">
        <f>D41/D51</f>
        <v>0.1823780776137415</v>
      </c>
      <c r="E61" s="80">
        <f>E41/E51</f>
        <v>0.28367068898404052</v>
      </c>
      <c r="F61" s="80">
        <f>F41/F51</f>
        <v>0.72487475718229222</v>
      </c>
      <c r="G61" s="80">
        <f>G41/G51</f>
        <v>0.9684627927660836</v>
      </c>
      <c r="H61" s="80">
        <f>H41/H51</f>
        <v>0.76785544943439688</v>
      </c>
      <c r="I61" s="81">
        <f t="shared" ref="H61:I64" si="10">I41/I51</f>
        <v>0.45249833194524092</v>
      </c>
      <c r="J61" s="119"/>
    </row>
    <row r="62" spans="1:10" x14ac:dyDescent="0.2">
      <c r="A62" s="34" t="s">
        <v>65</v>
      </c>
      <c r="B62" s="1"/>
      <c r="C62" s="2"/>
      <c r="D62" s="80">
        <f>D42/D52</f>
        <v>9.4088098918083465E-2</v>
      </c>
      <c r="E62" s="80">
        <f t="shared" ref="D62:G64" si="11">E42/E52</f>
        <v>0.35064935064935066</v>
      </c>
      <c r="F62" s="80">
        <f t="shared" si="11"/>
        <v>0.70287836583101204</v>
      </c>
      <c r="G62" s="80">
        <f>G42/G52</f>
        <v>0.98519888991674376</v>
      </c>
      <c r="H62" s="80">
        <f>H42/H52</f>
        <v>0.72578551025707605</v>
      </c>
      <c r="I62" s="81">
        <f t="shared" si="10"/>
        <v>0.36357593885011635</v>
      </c>
    </row>
    <row r="63" spans="1:10" x14ac:dyDescent="0.2">
      <c r="A63" s="34" t="s">
        <v>29</v>
      </c>
      <c r="B63" s="1"/>
      <c r="C63" s="2"/>
      <c r="D63" s="80">
        <f t="shared" si="11"/>
        <v>0.14683897124033957</v>
      </c>
      <c r="E63" s="80">
        <f t="shared" si="11"/>
        <v>0.32647462277091904</v>
      </c>
      <c r="F63" s="80">
        <f t="shared" si="11"/>
        <v>0.71433765604169186</v>
      </c>
      <c r="G63" s="80">
        <f t="shared" si="11"/>
        <v>0.91533948030176027</v>
      </c>
      <c r="H63" s="80">
        <f t="shared" si="10"/>
        <v>0.77564402810304434</v>
      </c>
      <c r="I63" s="81">
        <f t="shared" si="10"/>
        <v>0.45263740197195018</v>
      </c>
    </row>
    <row r="64" spans="1:10" x14ac:dyDescent="0.2">
      <c r="A64" s="26" t="s">
        <v>75</v>
      </c>
      <c r="B64" s="1"/>
      <c r="C64" s="2"/>
      <c r="D64" s="80">
        <f t="shared" si="11"/>
        <v>2.1739130434782608E-2</v>
      </c>
      <c r="E64" s="80">
        <f t="shared" si="11"/>
        <v>2.9850746268656716E-2</v>
      </c>
      <c r="F64" s="80">
        <f t="shared" si="11"/>
        <v>2.0469596628537028E-2</v>
      </c>
      <c r="G64" s="80">
        <f t="shared" si="11"/>
        <v>1.6759776536312849E-2</v>
      </c>
      <c r="H64" s="80">
        <f t="shared" si="10"/>
        <v>2.0436600092893633E-2</v>
      </c>
      <c r="I64" s="81">
        <f t="shared" si="10"/>
        <v>2.1332172398781022E-2</v>
      </c>
    </row>
    <row r="65" spans="1:11" ht="13.5" thickBot="1" x14ac:dyDescent="0.25">
      <c r="A65" s="35" t="s">
        <v>27</v>
      </c>
      <c r="B65" s="28"/>
      <c r="C65" s="29"/>
      <c r="D65" s="53">
        <f t="shared" ref="D65:I65" si="12">D45/D55</f>
        <v>0.14373048160467158</v>
      </c>
      <c r="E65" s="53">
        <f t="shared" si="12"/>
        <v>0.29312107215870375</v>
      </c>
      <c r="F65" s="53">
        <f t="shared" si="12"/>
        <v>0.6825136541465997</v>
      </c>
      <c r="G65" s="53">
        <f t="shared" si="12"/>
        <v>0.93648776451117155</v>
      </c>
      <c r="H65" s="53">
        <f t="shared" si="12"/>
        <v>0.7373011102467999</v>
      </c>
      <c r="I65" s="54">
        <f t="shared" si="12"/>
        <v>0.41344883182694181</v>
      </c>
    </row>
    <row r="66" spans="1:11" x14ac:dyDescent="0.2">
      <c r="A66" s="67"/>
      <c r="D66" s="85"/>
      <c r="E66" s="85"/>
      <c r="F66" s="85"/>
      <c r="G66" s="85"/>
      <c r="H66" s="85"/>
      <c r="I66" s="85"/>
    </row>
    <row r="67" spans="1:11" ht="13.5" thickBot="1" x14ac:dyDescent="0.25"/>
    <row r="68" spans="1:11" x14ac:dyDescent="0.2">
      <c r="A68" s="65"/>
      <c r="B68" s="21"/>
      <c r="C68" s="21"/>
      <c r="D68" s="79"/>
      <c r="E68" s="79"/>
      <c r="F68" s="23" t="s">
        <v>36</v>
      </c>
      <c r="G68" s="79"/>
      <c r="H68" s="79"/>
      <c r="I68" s="73"/>
    </row>
    <row r="69" spans="1:11" x14ac:dyDescent="0.2">
      <c r="A69" s="32" t="s">
        <v>21</v>
      </c>
      <c r="B69" s="10"/>
      <c r="C69" s="11"/>
      <c r="D69" s="18" t="s">
        <v>22</v>
      </c>
      <c r="E69" s="18" t="s">
        <v>23</v>
      </c>
      <c r="F69" s="18" t="s">
        <v>24</v>
      </c>
      <c r="G69" s="15" t="s">
        <v>25</v>
      </c>
      <c r="H69" s="19" t="s">
        <v>26</v>
      </c>
      <c r="I69" s="38" t="s">
        <v>27</v>
      </c>
    </row>
    <row r="70" spans="1:11" x14ac:dyDescent="0.2">
      <c r="A70" s="26" t="s">
        <v>13</v>
      </c>
      <c r="B70" s="1"/>
      <c r="C70" s="1"/>
      <c r="D70" s="86">
        <v>40</v>
      </c>
      <c r="E70" s="86">
        <v>35</v>
      </c>
      <c r="F70" s="86">
        <v>33</v>
      </c>
      <c r="G70" s="86">
        <v>16</v>
      </c>
      <c r="H70" s="131">
        <f>SUM(E70:G70)</f>
        <v>84</v>
      </c>
      <c r="I70" s="132">
        <f>SUM(D70:G70)</f>
        <v>124</v>
      </c>
    </row>
    <row r="71" spans="1:11" s="56" customFormat="1" x14ac:dyDescent="0.2">
      <c r="A71" s="34" t="s">
        <v>31</v>
      </c>
      <c r="B71" s="55"/>
      <c r="C71" s="55"/>
      <c r="D71" s="77">
        <v>67</v>
      </c>
      <c r="E71" s="77">
        <v>68</v>
      </c>
      <c r="F71" s="77">
        <v>56</v>
      </c>
      <c r="G71" s="77">
        <v>19</v>
      </c>
      <c r="H71" s="131">
        <f t="shared" ref="H71:H74" si="13">SUM(E71:G71)</f>
        <v>143</v>
      </c>
      <c r="I71" s="132">
        <f t="shared" ref="I71:I74" si="14">SUM(D71:G71)</f>
        <v>210</v>
      </c>
    </row>
    <row r="72" spans="1:11" x14ac:dyDescent="0.2">
      <c r="A72" s="34" t="s">
        <v>65</v>
      </c>
      <c r="B72" s="1"/>
      <c r="C72" s="1"/>
      <c r="D72" s="87">
        <v>50</v>
      </c>
      <c r="E72" s="87">
        <v>52</v>
      </c>
      <c r="F72" s="87">
        <v>45</v>
      </c>
      <c r="G72" s="87">
        <v>16</v>
      </c>
      <c r="H72" s="131">
        <f t="shared" si="13"/>
        <v>113</v>
      </c>
      <c r="I72" s="132">
        <f t="shared" si="14"/>
        <v>163</v>
      </c>
    </row>
    <row r="73" spans="1:11" x14ac:dyDescent="0.2">
      <c r="A73" s="34" t="s">
        <v>29</v>
      </c>
      <c r="B73" s="1"/>
      <c r="C73" s="1"/>
      <c r="D73" s="87">
        <v>63</v>
      </c>
      <c r="E73" s="87">
        <v>59</v>
      </c>
      <c r="F73" s="87">
        <v>57</v>
      </c>
      <c r="G73" s="87">
        <v>25</v>
      </c>
      <c r="H73" s="131">
        <f t="shared" si="13"/>
        <v>141</v>
      </c>
      <c r="I73" s="132">
        <f t="shared" si="14"/>
        <v>204</v>
      </c>
    </row>
    <row r="74" spans="1:11" x14ac:dyDescent="0.2">
      <c r="A74" s="26" t="s">
        <v>75</v>
      </c>
      <c r="B74" s="1"/>
      <c r="C74" s="2"/>
      <c r="D74" s="126">
        <v>7</v>
      </c>
      <c r="E74" s="126">
        <v>5</v>
      </c>
      <c r="F74" s="126">
        <v>3</v>
      </c>
      <c r="G74" s="127">
        <v>1</v>
      </c>
      <c r="H74" s="131">
        <f t="shared" si="13"/>
        <v>9</v>
      </c>
      <c r="I74" s="132">
        <f t="shared" si="14"/>
        <v>16</v>
      </c>
    </row>
    <row r="75" spans="1:11" ht="13.5" thickBot="1" x14ac:dyDescent="0.25">
      <c r="A75" s="35" t="s">
        <v>27</v>
      </c>
      <c r="B75" s="28"/>
      <c r="C75" s="29"/>
      <c r="D75" s="133">
        <f>SUM(D70:D74)</f>
        <v>227</v>
      </c>
      <c r="E75" s="133">
        <f t="shared" ref="E75:I75" si="15">SUM(E70:E74)</f>
        <v>219</v>
      </c>
      <c r="F75" s="133">
        <f t="shared" si="15"/>
        <v>194</v>
      </c>
      <c r="G75" s="133">
        <f t="shared" si="15"/>
        <v>77</v>
      </c>
      <c r="H75" s="133">
        <f t="shared" si="15"/>
        <v>490</v>
      </c>
      <c r="I75" s="133">
        <f t="shared" si="15"/>
        <v>717</v>
      </c>
      <c r="J75" s="134"/>
    </row>
    <row r="76" spans="1:11" x14ac:dyDescent="0.2">
      <c r="F76" s="72" t="s">
        <v>37</v>
      </c>
    </row>
    <row r="78" spans="1:11" x14ac:dyDescent="0.2">
      <c r="F78" s="4" t="s">
        <v>12</v>
      </c>
    </row>
    <row r="80" spans="1:11" x14ac:dyDescent="0.2">
      <c r="F80" s="4" t="s">
        <v>38</v>
      </c>
      <c r="K80" s="3" t="s">
        <v>80</v>
      </c>
    </row>
    <row r="81" spans="1:11" x14ac:dyDescent="0.2">
      <c r="F81" s="72" t="s">
        <v>39</v>
      </c>
      <c r="K81" s="3" t="s">
        <v>81</v>
      </c>
    </row>
    <row r="82" spans="1:11" ht="13.5" thickBot="1" x14ac:dyDescent="0.25"/>
    <row r="83" spans="1:11" x14ac:dyDescent="0.2">
      <c r="A83" s="39" t="s">
        <v>21</v>
      </c>
      <c r="B83" s="40"/>
      <c r="C83" s="41"/>
      <c r="D83" s="42" t="s">
        <v>22</v>
      </c>
      <c r="E83" s="42" t="s">
        <v>23</v>
      </c>
      <c r="F83" s="42" t="s">
        <v>24</v>
      </c>
      <c r="G83" s="42" t="s">
        <v>25</v>
      </c>
      <c r="H83" s="42" t="s">
        <v>26</v>
      </c>
      <c r="I83" s="43" t="s">
        <v>27</v>
      </c>
    </row>
    <row r="84" spans="1:11" x14ac:dyDescent="0.2">
      <c r="A84" s="26" t="s">
        <v>14</v>
      </c>
      <c r="B84" s="1"/>
      <c r="C84" s="1"/>
      <c r="D84" s="58">
        <v>397</v>
      </c>
      <c r="E84" s="59">
        <v>101</v>
      </c>
      <c r="F84" s="59">
        <v>46</v>
      </c>
      <c r="G84" s="59">
        <v>43</v>
      </c>
      <c r="H84" s="58">
        <f>E84+F84+G84</f>
        <v>190</v>
      </c>
      <c r="I84" s="60">
        <f>D84+E84+F84+G84</f>
        <v>587</v>
      </c>
    </row>
    <row r="85" spans="1:11" x14ac:dyDescent="0.2">
      <c r="A85" s="26" t="s">
        <v>15</v>
      </c>
      <c r="B85" s="1"/>
      <c r="C85" s="1"/>
      <c r="D85" s="58">
        <v>141</v>
      </c>
      <c r="E85" s="59">
        <v>81</v>
      </c>
      <c r="F85" s="59">
        <v>37</v>
      </c>
      <c r="G85" s="59">
        <v>30</v>
      </c>
      <c r="H85" s="58">
        <f>E85+F85+G85</f>
        <v>148</v>
      </c>
      <c r="I85" s="60">
        <f t="shared" ref="I85:I93" si="16">D85+E85+F85+G85</f>
        <v>289</v>
      </c>
    </row>
    <row r="86" spans="1:11" s="56" customFormat="1" x14ac:dyDescent="0.2">
      <c r="A86" s="26" t="s">
        <v>40</v>
      </c>
      <c r="B86" s="55"/>
      <c r="C86" s="55"/>
      <c r="D86" s="61">
        <v>10595</v>
      </c>
      <c r="E86" s="62">
        <v>1212</v>
      </c>
      <c r="F86" s="61">
        <v>351</v>
      </c>
      <c r="G86" s="63">
        <v>5</v>
      </c>
      <c r="H86" s="58">
        <f t="shared" ref="H86:H93" si="17">E86+F86+G86</f>
        <v>1568</v>
      </c>
      <c r="I86" s="60">
        <f t="shared" si="16"/>
        <v>12163</v>
      </c>
    </row>
    <row r="87" spans="1:11" s="56" customFormat="1" x14ac:dyDescent="0.2">
      <c r="A87" s="26" t="s">
        <v>41</v>
      </c>
      <c r="B87" s="55"/>
      <c r="C87" s="55"/>
      <c r="D87" s="61">
        <v>7916</v>
      </c>
      <c r="E87" s="62">
        <v>1270</v>
      </c>
      <c r="F87" s="61">
        <v>374</v>
      </c>
      <c r="G87" s="63">
        <v>6</v>
      </c>
      <c r="H87" s="58">
        <f t="shared" si="17"/>
        <v>1650</v>
      </c>
      <c r="I87" s="60">
        <f t="shared" si="16"/>
        <v>9566</v>
      </c>
    </row>
    <row r="88" spans="1:11" x14ac:dyDescent="0.2">
      <c r="A88" s="26" t="s">
        <v>66</v>
      </c>
      <c r="B88" s="1"/>
      <c r="C88" s="1"/>
      <c r="D88" s="61">
        <v>480</v>
      </c>
      <c r="E88" s="62">
        <v>54</v>
      </c>
      <c r="F88" s="61">
        <v>33</v>
      </c>
      <c r="G88" s="63">
        <v>0</v>
      </c>
      <c r="H88" s="58">
        <f t="shared" si="17"/>
        <v>87</v>
      </c>
      <c r="I88" s="60">
        <f t="shared" si="16"/>
        <v>567</v>
      </c>
    </row>
    <row r="89" spans="1:11" x14ac:dyDescent="0.2">
      <c r="A89" s="26" t="s">
        <v>67</v>
      </c>
      <c r="B89" s="1"/>
      <c r="C89" s="1"/>
      <c r="D89" s="61">
        <v>251</v>
      </c>
      <c r="E89" s="62">
        <v>157</v>
      </c>
      <c r="F89" s="61">
        <v>53</v>
      </c>
      <c r="G89" s="63">
        <v>1</v>
      </c>
      <c r="H89" s="58">
        <f t="shared" si="17"/>
        <v>211</v>
      </c>
      <c r="I89" s="60">
        <f t="shared" si="16"/>
        <v>462</v>
      </c>
    </row>
    <row r="90" spans="1:11" x14ac:dyDescent="0.2">
      <c r="A90" s="26" t="s">
        <v>42</v>
      </c>
      <c r="B90" s="1"/>
      <c r="C90" s="1"/>
      <c r="D90" s="58">
        <v>1623</v>
      </c>
      <c r="E90" s="58">
        <v>78</v>
      </c>
      <c r="F90" s="58">
        <v>88</v>
      </c>
      <c r="G90" s="58">
        <v>0</v>
      </c>
      <c r="H90" s="58">
        <f t="shared" si="17"/>
        <v>166</v>
      </c>
      <c r="I90" s="60">
        <f t="shared" si="16"/>
        <v>1789</v>
      </c>
    </row>
    <row r="91" spans="1:11" x14ac:dyDescent="0.2">
      <c r="A91" s="26" t="s">
        <v>43</v>
      </c>
      <c r="B91" s="1"/>
      <c r="C91" s="1"/>
      <c r="D91" s="58">
        <v>1298</v>
      </c>
      <c r="E91" s="58">
        <v>317</v>
      </c>
      <c r="F91" s="58">
        <v>229</v>
      </c>
      <c r="G91" s="58">
        <v>11</v>
      </c>
      <c r="H91" s="58">
        <f t="shared" si="17"/>
        <v>557</v>
      </c>
      <c r="I91" s="60">
        <f t="shared" si="16"/>
        <v>1855</v>
      </c>
    </row>
    <row r="92" spans="1:11" x14ac:dyDescent="0.2">
      <c r="A92" s="26" t="s">
        <v>76</v>
      </c>
      <c r="B92" s="1"/>
      <c r="C92" s="1"/>
      <c r="D92" s="122">
        <v>71</v>
      </c>
      <c r="E92" s="122">
        <v>0</v>
      </c>
      <c r="F92" s="122">
        <v>0</v>
      </c>
      <c r="G92" s="122">
        <v>1</v>
      </c>
      <c r="H92" s="58">
        <f t="shared" si="17"/>
        <v>1</v>
      </c>
      <c r="I92" s="60">
        <f t="shared" si="16"/>
        <v>72</v>
      </c>
    </row>
    <row r="93" spans="1:11" x14ac:dyDescent="0.2">
      <c r="A93" s="26" t="s">
        <v>77</v>
      </c>
      <c r="B93" s="1"/>
      <c r="C93" s="2"/>
      <c r="D93" s="122">
        <v>208</v>
      </c>
      <c r="E93" s="122">
        <v>0</v>
      </c>
      <c r="F93" s="122">
        <v>6</v>
      </c>
      <c r="G93" s="122">
        <v>0</v>
      </c>
      <c r="H93" s="58">
        <f t="shared" si="17"/>
        <v>6</v>
      </c>
      <c r="I93" s="60">
        <f t="shared" si="16"/>
        <v>214</v>
      </c>
    </row>
    <row r="94" spans="1:11" x14ac:dyDescent="0.2">
      <c r="A94" s="44" t="s">
        <v>44</v>
      </c>
      <c r="B94" s="13"/>
      <c r="C94" s="14"/>
      <c r="D94" s="20">
        <f>D84+D86+D88+D90+D92</f>
        <v>13166</v>
      </c>
      <c r="E94" s="20">
        <f t="shared" ref="E94:H94" si="18">E84+E86+E88+E90+E92</f>
        <v>1445</v>
      </c>
      <c r="F94" s="20">
        <f t="shared" si="18"/>
        <v>518</v>
      </c>
      <c r="G94" s="20">
        <f t="shared" si="18"/>
        <v>49</v>
      </c>
      <c r="H94" s="20">
        <f t="shared" si="18"/>
        <v>2012</v>
      </c>
      <c r="I94" s="20">
        <f>SUM(D94:H94)</f>
        <v>17190</v>
      </c>
    </row>
    <row r="95" spans="1:11" ht="13.5" thickBot="1" x14ac:dyDescent="0.25">
      <c r="A95" s="27" t="s">
        <v>45</v>
      </c>
      <c r="B95" s="45"/>
      <c r="C95" s="46"/>
      <c r="D95" s="47">
        <f>D85+D87+D89+D91+D93</f>
        <v>9814</v>
      </c>
      <c r="E95" s="47">
        <f t="shared" ref="E95:H95" si="19">E85+E87+E89+E91+E93</f>
        <v>1825</v>
      </c>
      <c r="F95" s="47">
        <f t="shared" si="19"/>
        <v>699</v>
      </c>
      <c r="G95" s="47">
        <f t="shared" si="19"/>
        <v>48</v>
      </c>
      <c r="H95" s="47">
        <f t="shared" si="19"/>
        <v>2572</v>
      </c>
      <c r="I95" s="52">
        <f>+SUM(D95:G95)</f>
        <v>12386</v>
      </c>
    </row>
    <row r="96" spans="1:11" x14ac:dyDescent="0.2">
      <c r="A96" s="69"/>
      <c r="I96" s="90"/>
    </row>
    <row r="97" spans="1:9" ht="13.5" thickBot="1" x14ac:dyDescent="0.25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">
      <c r="A98" s="65"/>
      <c r="B98" s="21"/>
      <c r="C98" s="21"/>
      <c r="D98" s="79"/>
      <c r="E98" s="79"/>
      <c r="F98" s="23" t="s">
        <v>46</v>
      </c>
      <c r="G98" s="79"/>
      <c r="H98" s="79"/>
      <c r="I98" s="73"/>
    </row>
    <row r="99" spans="1:9" x14ac:dyDescent="0.2">
      <c r="A99" s="69"/>
      <c r="C99" t="s">
        <v>47</v>
      </c>
      <c r="I99" s="90"/>
    </row>
    <row r="100" spans="1:9" ht="12.75" customHeight="1" x14ac:dyDescent="0.2">
      <c r="A100" s="139" t="s">
        <v>48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">
      <c r="A101" s="69"/>
      <c r="F101" s="72"/>
      <c r="I101" s="90"/>
    </row>
    <row r="102" spans="1:9" x14ac:dyDescent="0.2">
      <c r="A102" s="69"/>
      <c r="G102" s="93" t="s">
        <v>2</v>
      </c>
      <c r="H102" s="88" t="s">
        <v>3</v>
      </c>
      <c r="I102" s="94" t="s">
        <v>27</v>
      </c>
    </row>
    <row r="103" spans="1:9" x14ac:dyDescent="0.2">
      <c r="A103" s="66" t="s">
        <v>49</v>
      </c>
      <c r="B103" s="1"/>
      <c r="C103" s="1"/>
      <c r="D103" s="95"/>
      <c r="E103" s="95"/>
      <c r="F103" s="96"/>
      <c r="G103" s="76">
        <v>12217</v>
      </c>
      <c r="H103" s="97">
        <v>8414</v>
      </c>
      <c r="I103" s="78">
        <f>SUM(G103:H103)</f>
        <v>20631</v>
      </c>
    </row>
    <row r="104" spans="1:9" x14ac:dyDescent="0.2">
      <c r="A104" s="66" t="s">
        <v>0</v>
      </c>
      <c r="B104" s="1"/>
      <c r="C104" s="1"/>
      <c r="D104" s="95"/>
      <c r="E104" s="95"/>
      <c r="F104" s="96"/>
      <c r="G104" s="76">
        <v>58006</v>
      </c>
      <c r="H104" s="97">
        <v>52957</v>
      </c>
      <c r="I104" s="78">
        <f>SUM(G104:H104)</f>
        <v>110963</v>
      </c>
    </row>
    <row r="105" spans="1:9" x14ac:dyDescent="0.2">
      <c r="A105" s="66" t="s">
        <v>1</v>
      </c>
      <c r="B105" s="1"/>
      <c r="C105" s="1"/>
      <c r="D105" s="95"/>
      <c r="E105" s="95"/>
      <c r="F105" s="96"/>
      <c r="G105" s="98">
        <f>G103/G104</f>
        <v>0.21061614315760438</v>
      </c>
      <c r="H105" s="99">
        <f>H103/H104</f>
        <v>0.15888362256170099</v>
      </c>
      <c r="I105" s="100">
        <f>I103/I104</f>
        <v>0.18592684047835764</v>
      </c>
    </row>
    <row r="106" spans="1:9" x14ac:dyDescent="0.2">
      <c r="A106" s="69"/>
      <c r="I106" s="90"/>
    </row>
    <row r="107" spans="1:9" x14ac:dyDescent="0.2">
      <c r="A107" s="66" t="s">
        <v>4</v>
      </c>
      <c r="B107" s="1"/>
      <c r="C107" s="1"/>
      <c r="D107" s="95"/>
      <c r="E107" s="95"/>
      <c r="F107" s="96"/>
      <c r="G107" s="137">
        <v>44.64</v>
      </c>
      <c r="H107" s="138">
        <v>36.945599999999999</v>
      </c>
      <c r="I107" s="101">
        <f>SUM(G107:H107)</f>
        <v>81.585599999999999</v>
      </c>
    </row>
    <row r="108" spans="1:9" x14ac:dyDescent="0.2">
      <c r="A108" s="66" t="s">
        <v>5</v>
      </c>
      <c r="B108" s="1"/>
      <c r="C108" s="1"/>
      <c r="D108" s="95"/>
      <c r="E108" s="95"/>
      <c r="F108" s="96"/>
      <c r="G108" s="137">
        <v>216.52</v>
      </c>
      <c r="H108" s="138">
        <v>241.76339999999999</v>
      </c>
      <c r="I108" s="101">
        <f>SUM(G108:H108)</f>
        <v>458.28340000000003</v>
      </c>
    </row>
    <row r="109" spans="1:9" ht="13.5" thickBot="1" x14ac:dyDescent="0.25">
      <c r="A109" s="71" t="s">
        <v>6</v>
      </c>
      <c r="B109" s="48"/>
      <c r="C109" s="48"/>
      <c r="D109" s="102"/>
      <c r="E109" s="102"/>
      <c r="F109" s="103"/>
      <c r="G109" s="104">
        <f>G107/G108</f>
        <v>0.20617033068538704</v>
      </c>
      <c r="H109" s="105">
        <f>H107/H108</f>
        <v>0.15281717580080359</v>
      </c>
      <c r="I109" s="106">
        <f>I107/I108</f>
        <v>0.17802434039723017</v>
      </c>
    </row>
    <row r="110" spans="1:9" x14ac:dyDescent="0.2">
      <c r="F110" s="72" t="s">
        <v>7</v>
      </c>
    </row>
    <row r="111" spans="1:9" ht="13.5" thickBot="1" x14ac:dyDescent="0.25"/>
    <row r="112" spans="1:9" x14ac:dyDescent="0.2">
      <c r="A112" s="65"/>
      <c r="B112" s="21"/>
      <c r="C112" s="21"/>
      <c r="D112" s="79"/>
      <c r="E112" s="79"/>
      <c r="F112" s="23" t="s">
        <v>53</v>
      </c>
      <c r="G112" s="79"/>
      <c r="H112" s="79"/>
      <c r="I112" s="73"/>
    </row>
    <row r="113" spans="1:10" x14ac:dyDescent="0.2">
      <c r="A113" s="142" t="s">
        <v>54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">
      <c r="A114" s="142" t="s">
        <v>55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">
      <c r="A115" s="69"/>
      <c r="I115" s="90"/>
    </row>
    <row r="116" spans="1:10" x14ac:dyDescent="0.2">
      <c r="A116" s="69"/>
      <c r="E116" s="9" t="s">
        <v>16</v>
      </c>
      <c r="F116" s="9" t="s">
        <v>2</v>
      </c>
      <c r="G116" s="9" t="s">
        <v>68</v>
      </c>
      <c r="H116" s="9" t="s">
        <v>3</v>
      </c>
      <c r="I116" s="123" t="s">
        <v>78</v>
      </c>
      <c r="J116" s="49" t="s">
        <v>27</v>
      </c>
    </row>
    <row r="117" spans="1:10" x14ac:dyDescent="0.2">
      <c r="A117" s="26" t="s">
        <v>56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">
      <c r="A118" s="26" t="s">
        <v>57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">
      <c r="A119" s="26" t="s">
        <v>58</v>
      </c>
      <c r="B119" s="1"/>
      <c r="C119" s="1"/>
      <c r="D119" s="107"/>
      <c r="E119" s="111">
        <v>8</v>
      </c>
      <c r="F119" s="111">
        <v>30</v>
      </c>
      <c r="G119" s="111">
        <v>3</v>
      </c>
      <c r="H119" s="111">
        <v>89</v>
      </c>
      <c r="I119" s="124">
        <v>117</v>
      </c>
      <c r="J119" s="109">
        <f>SUM(E119:I119)</f>
        <v>247</v>
      </c>
    </row>
    <row r="120" spans="1:10" ht="13.5" thickBot="1" x14ac:dyDescent="0.25">
      <c r="A120" s="50" t="s">
        <v>59</v>
      </c>
      <c r="B120" s="48"/>
      <c r="C120" s="48"/>
      <c r="D120" s="112"/>
      <c r="E120" s="135">
        <v>7.6</v>
      </c>
      <c r="F120" s="135">
        <v>34.03</v>
      </c>
      <c r="G120" s="135">
        <v>1.5</v>
      </c>
      <c r="H120" s="135">
        <v>50.5</v>
      </c>
      <c r="I120" s="136">
        <v>35.799999999999997</v>
      </c>
      <c r="J120" s="113">
        <f>SUM(E120:I120)</f>
        <v>129.43</v>
      </c>
    </row>
    <row r="122" spans="1:10" x14ac:dyDescent="0.2">
      <c r="A122" s="3" t="s">
        <v>60</v>
      </c>
    </row>
    <row r="123" spans="1:10" ht="13.5" customHeight="1" x14ac:dyDescent="0.2">
      <c r="A123" s="3"/>
    </row>
    <row r="124" spans="1:10" ht="15" customHeight="1" x14ac:dyDescent="0.2">
      <c r="A124" s="64" t="s">
        <v>61</v>
      </c>
    </row>
    <row r="125" spans="1:10" x14ac:dyDescent="0.2">
      <c r="A125" s="3" t="s">
        <v>8</v>
      </c>
    </row>
    <row r="126" spans="1:10" x14ac:dyDescent="0.2">
      <c r="A126" s="64" t="s">
        <v>50</v>
      </c>
    </row>
    <row r="128" spans="1:10" x14ac:dyDescent="0.2">
      <c r="A128" s="64" t="s">
        <v>62</v>
      </c>
    </row>
    <row r="129" spans="1:1" x14ac:dyDescent="0.2">
      <c r="A129" s="64" t="s">
        <v>10</v>
      </c>
    </row>
    <row r="130" spans="1:1" x14ac:dyDescent="0.2">
      <c r="A130" s="64" t="s">
        <v>11</v>
      </c>
    </row>
    <row r="132" spans="1:1" x14ac:dyDescent="0.2">
      <c r="A132" s="64" t="s">
        <v>63</v>
      </c>
    </row>
    <row r="133" spans="1:1" x14ac:dyDescent="0.2">
      <c r="A133" s="64" t="s">
        <v>9</v>
      </c>
    </row>
    <row r="134" spans="1:1" x14ac:dyDescent="0.2">
      <c r="A134" s="64" t="s">
        <v>69</v>
      </c>
    </row>
    <row r="136" spans="1:1" x14ac:dyDescent="0.2">
      <c r="A136" s="64" t="s">
        <v>64</v>
      </c>
    </row>
    <row r="137" spans="1:1" x14ac:dyDescent="0.2">
      <c r="A137" s="64" t="s">
        <v>51</v>
      </c>
    </row>
    <row r="138" spans="1:1" x14ac:dyDescent="0.2">
      <c r="A138" s="64" t="s">
        <v>52</v>
      </c>
    </row>
    <row r="140" spans="1:1" x14ac:dyDescent="0.2">
      <c r="A140" s="64" t="s">
        <v>74</v>
      </c>
    </row>
    <row r="142" spans="1:1" x14ac:dyDescent="0.2">
      <c r="A142" s="64" t="s">
        <v>70</v>
      </c>
    </row>
    <row r="143" spans="1:1" x14ac:dyDescent="0.2">
      <c r="A143" s="64" t="s">
        <v>71</v>
      </c>
    </row>
    <row r="144" spans="1:1" x14ac:dyDescent="0.2">
      <c r="A144" s="64" t="s">
        <v>73</v>
      </c>
    </row>
    <row r="145" spans="1:1" x14ac:dyDescent="0.2">
      <c r="A145" s="64" t="s">
        <v>72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2023-02-28T19:02:05Z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