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8" yWindow="65524" windowWidth="11436" windowHeight="9588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 iterate="1" iterateCount="200" iterateDelta="1E-06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<sst xmlns="http://schemas.openxmlformats.org/spreadsheetml/2006/main" count="179" uniqueCount="82">
  <si>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</si>
  <si>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</si>
  <si>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</si>
  <si>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</si>
  <si>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</si>
  <si>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</si>
  <si>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</si>
  <si>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</si>
  <si>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</si>
  <si>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</si>
  <si>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</si>
  <si>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</si>
  <si>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</si>
  <si>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</si>
  <si>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</si>
  <si>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</si>
  <si>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</si>
  <si>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</si>
  <si>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</si>
  <si>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</si>
  <si>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</si>
  <si>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</si>
  <si>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</si>
  <si>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</si>
  <si>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</si>
  <si>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</si>
  <si>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</si>
  <si>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</si>
  <si>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</si>
  <si>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</si>
  <si>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</si>
  <si>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</si>
  <si>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</si>
  <si>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</si>
  <si>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</si>
  <si>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</si>
  <si>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</si>
  <si>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</si>
  <si>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</si>
  <si>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</si>
  <si>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</si>
  <si>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</si>
  <si>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</si>
  <si>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</si>
  <si>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</si>
  <si>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</si>
  <si>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</si>
  <si>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</si>
  <si>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</si>
  <si>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</si>
  <si>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</si>
  <si>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</si>
  <si>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</si>
  <si>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</si>
  <si>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</si>
  <si>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</si>
  <si>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</si>
  <si>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</si>
  <si>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</si>
  <si>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</si>
  <si>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</si>
  <si>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</si>
  <si>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</si>
  <si>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</si>
  <si>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</si>
  <si>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</si>
  <si>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</si>
  <si>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</si>
  <si>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</si>
  <si>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</si>
  <si>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</si>
  <si>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</si>
  <si>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</si>
  <si>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</si>
  <si>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</si>
  <si>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</si>
  <si>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</si>
  <si>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</si>
  <si>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</si>
  <si>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</si>
  <si>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</si>
  <si>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January 31,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</si>
</sst>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C1">
      <selection activeCell="H121" sqref="H121"/>
    </sheetView>
  </sheetViews>
  <sheetFormatPr defaultColWidth="8.8515625" defaultRowHeight="12.75"/>
  <cols>
    <col min="1" max="1" width="8.8515625" style="76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4" t="s">
        <v>80</v>
      </c>
    </row>
    <row r="5" spans="6:10" ht="12.75">
      <c r="F5" s="143"/>
      <c r="H5" s="142"/>
      <c r="I5" s="142"/>
      <c r="J5" s="142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27444</v>
      </c>
      <c r="E10" s="87">
        <v>8332</v>
      </c>
      <c r="F10" s="87">
        <v>3886</v>
      </c>
      <c r="G10" s="87">
        <v>114</v>
      </c>
      <c r="H10" s="87">
        <f>SUM(E10:G10)</f>
        <v>12332</v>
      </c>
      <c r="I10" s="88">
        <f>SUM(D10:G10)</f>
        <v>39776</v>
      </c>
    </row>
    <row r="11" spans="1:9" s="67" customFormat="1" ht="12.75">
      <c r="A11" s="29" t="s">
        <v>28</v>
      </c>
      <c r="B11" s="66"/>
      <c r="C11" s="66"/>
      <c r="D11" s="89">
        <v>266367</v>
      </c>
      <c r="E11" s="89">
        <v>35955</v>
      </c>
      <c r="F11" s="89">
        <v>16306</v>
      </c>
      <c r="G11" s="90">
        <v>479</v>
      </c>
      <c r="H11" s="87">
        <f>SUM(E11:G11)</f>
        <v>52740</v>
      </c>
      <c r="I11" s="88">
        <f>SUM(D11:G11)</f>
        <v>319107</v>
      </c>
    </row>
    <row r="12" spans="1:9" ht="12.75">
      <c r="A12" s="29" t="s">
        <v>65</v>
      </c>
      <c r="B12" s="2"/>
      <c r="C12" s="2"/>
      <c r="D12" s="137">
        <v>21212</v>
      </c>
      <c r="E12" s="137">
        <v>8652</v>
      </c>
      <c r="F12" s="137">
        <v>3146</v>
      </c>
      <c r="G12" s="137">
        <v>65</v>
      </c>
      <c r="H12" s="87">
        <f>SUM(E12:G12)</f>
        <v>11863</v>
      </c>
      <c r="I12" s="88">
        <f>SUM(D12:G12)</f>
        <v>33075</v>
      </c>
    </row>
    <row r="13" spans="1:12" ht="15.75">
      <c r="A13" s="29" t="s">
        <v>29</v>
      </c>
      <c r="B13" s="2"/>
      <c r="C13" s="2"/>
      <c r="D13" s="137">
        <v>96476</v>
      </c>
      <c r="E13" s="137">
        <v>10635</v>
      </c>
      <c r="F13" s="137">
        <v>10008</v>
      </c>
      <c r="G13" s="137">
        <v>452</v>
      </c>
      <c r="H13" s="137">
        <f>SUM(E13:G13)</f>
        <v>21095</v>
      </c>
      <c r="I13" s="88">
        <f>SUM(D13:G13)</f>
        <v>117571</v>
      </c>
      <c r="L13" s="144"/>
    </row>
    <row r="14" spans="1:9" ht="12.75">
      <c r="A14" s="29" t="s">
        <v>75</v>
      </c>
      <c r="B14" s="2"/>
      <c r="C14" s="3"/>
      <c r="D14" s="137">
        <v>4565</v>
      </c>
      <c r="E14" s="137">
        <v>231</v>
      </c>
      <c r="F14" s="137">
        <v>259</v>
      </c>
      <c r="G14" s="137">
        <v>2</v>
      </c>
      <c r="H14" s="87">
        <f>SUM(E14:G14)</f>
        <v>492</v>
      </c>
      <c r="I14" s="88">
        <f>SUM(D14:G14)</f>
        <v>5057</v>
      </c>
    </row>
    <row r="15" spans="1:9" ht="13.5" thickBot="1">
      <c r="A15" s="30" t="s">
        <v>27</v>
      </c>
      <c r="B15" s="31"/>
      <c r="C15" s="32"/>
      <c r="D15" s="138">
        <f>SUM(D10:D14)</f>
        <v>416064</v>
      </c>
      <c r="E15" s="138">
        <f>SUM(E10:E14)</f>
        <v>63805</v>
      </c>
      <c r="F15" s="138">
        <f>SUM(F10:F14)</f>
        <v>33605</v>
      </c>
      <c r="G15" s="138">
        <f>SUM(G10:G14)</f>
        <v>1112</v>
      </c>
      <c r="H15" s="33">
        <f>SUM(H10:H14)</f>
        <v>98522</v>
      </c>
      <c r="I15" s="34">
        <f>SUM(I10:I14)</f>
        <v>514586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39"/>
      <c r="E18" s="139"/>
      <c r="F18" s="140" t="s">
        <v>30</v>
      </c>
      <c r="G18" s="139"/>
      <c r="H18" s="92"/>
      <c r="I18" s="86"/>
    </row>
    <row r="19" spans="1:9" ht="12.75">
      <c r="A19" s="27" t="s">
        <v>21</v>
      </c>
      <c r="B19" s="11"/>
      <c r="C19" s="12"/>
      <c r="D19" s="141" t="s">
        <v>22</v>
      </c>
      <c r="E19" s="141" t="s">
        <v>23</v>
      </c>
      <c r="F19" s="141" t="s">
        <v>24</v>
      </c>
      <c r="G19" s="141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245235</v>
      </c>
      <c r="E20" s="87">
        <v>29989</v>
      </c>
      <c r="F20" s="87">
        <v>6614</v>
      </c>
      <c r="G20" s="87">
        <v>123</v>
      </c>
      <c r="H20" s="87">
        <f>SUM(E20:G20)</f>
        <v>36726</v>
      </c>
      <c r="I20" s="88">
        <f>SUM(D20:G20)</f>
        <v>281961</v>
      </c>
    </row>
    <row r="21" spans="1:9" s="67" customFormat="1" ht="12.75">
      <c r="A21" s="29" t="s">
        <v>31</v>
      </c>
      <c r="B21" s="66"/>
      <c r="C21" s="66"/>
      <c r="D21" s="89">
        <v>1191380</v>
      </c>
      <c r="E21" s="89">
        <v>104882</v>
      </c>
      <c r="F21" s="89">
        <v>26263</v>
      </c>
      <c r="G21" s="89">
        <v>504</v>
      </c>
      <c r="H21" s="87">
        <f>SUM(E21:G21)</f>
        <v>131649</v>
      </c>
      <c r="I21" s="88">
        <f>SUM(D21:G21)</f>
        <v>1323029</v>
      </c>
    </row>
    <row r="22" spans="1:9" ht="12.75">
      <c r="A22" s="29" t="s">
        <v>65</v>
      </c>
      <c r="B22" s="2"/>
      <c r="C22" s="2"/>
      <c r="D22" s="137">
        <v>181393</v>
      </c>
      <c r="E22" s="137">
        <v>27113</v>
      </c>
      <c r="F22" s="137">
        <v>6079</v>
      </c>
      <c r="G22" s="137">
        <v>68</v>
      </c>
      <c r="H22" s="87">
        <f>SUM(E22:G22)</f>
        <v>33260</v>
      </c>
      <c r="I22" s="88">
        <f>SUM(D22:G22)</f>
        <v>214653</v>
      </c>
    </row>
    <row r="23" spans="1:9" ht="12.75">
      <c r="A23" s="29" t="s">
        <v>29</v>
      </c>
      <c r="B23" s="2"/>
      <c r="C23" s="2"/>
      <c r="D23" s="137">
        <v>538334</v>
      </c>
      <c r="E23" s="137">
        <v>32222</v>
      </c>
      <c r="F23" s="137">
        <v>18208</v>
      </c>
      <c r="G23" s="137">
        <v>536</v>
      </c>
      <c r="H23" s="87">
        <f>SUM(E23:G23)</f>
        <v>50966</v>
      </c>
      <c r="I23" s="88">
        <f>SUM(D23:G23)</f>
        <v>589300</v>
      </c>
    </row>
    <row r="24" spans="1:9" ht="12.75">
      <c r="A24" s="29" t="s">
        <v>75</v>
      </c>
      <c r="B24" s="2"/>
      <c r="C24" s="3"/>
      <c r="D24" s="150">
        <v>153453</v>
      </c>
      <c r="E24" s="150">
        <v>7577</v>
      </c>
      <c r="F24" s="150">
        <v>7656</v>
      </c>
      <c r="G24" s="150">
        <v>123</v>
      </c>
      <c r="H24" s="87">
        <f>SUM(E24:G24)</f>
        <v>15356</v>
      </c>
      <c r="I24" s="88">
        <f>SUM(D24:G24)</f>
        <v>168809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2309795</v>
      </c>
      <c r="E25" s="33">
        <f t="shared" si="0"/>
        <v>201783</v>
      </c>
      <c r="F25" s="33">
        <f t="shared" si="0"/>
        <v>64820</v>
      </c>
      <c r="G25" s="33">
        <f t="shared" si="0"/>
        <v>1354</v>
      </c>
      <c r="H25" s="33">
        <f t="shared" si="0"/>
        <v>267957</v>
      </c>
      <c r="I25" s="34">
        <f t="shared" si="0"/>
        <v>2577752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0.11190898525903725</v>
      </c>
      <c r="E30" s="93">
        <f t="shared" si="1"/>
        <v>0.27783520624228886</v>
      </c>
      <c r="F30" s="93">
        <f t="shared" si="1"/>
        <v>0.5875415784699123</v>
      </c>
      <c r="G30" s="93">
        <f t="shared" si="1"/>
        <v>0.926829268292683</v>
      </c>
      <c r="H30" s="93">
        <f>H10/H20</f>
        <v>0.3357839133039264</v>
      </c>
      <c r="I30" s="94">
        <f>I10/I20</f>
        <v>0.14106915495405392</v>
      </c>
    </row>
    <row r="31" spans="1:9" ht="12.75">
      <c r="A31" s="29" t="s">
        <v>31</v>
      </c>
      <c r="B31" s="2"/>
      <c r="C31" s="3"/>
      <c r="D31" s="93">
        <f t="shared" si="1"/>
        <v>0.2235785391730598</v>
      </c>
      <c r="E31" s="93">
        <f t="shared" si="1"/>
        <v>0.342813828874354</v>
      </c>
      <c r="F31" s="93">
        <f t="shared" si="1"/>
        <v>0.6208734721852035</v>
      </c>
      <c r="G31" s="93">
        <f t="shared" si="1"/>
        <v>0.9503968253968254</v>
      </c>
      <c r="H31" s="93">
        <f aca="true" t="shared" si="2" ref="D31:I34">H11/H21</f>
        <v>0.400610714855411</v>
      </c>
      <c r="I31" s="94">
        <f t="shared" si="2"/>
        <v>0.2411942595362611</v>
      </c>
    </row>
    <row r="32" spans="1:9" ht="12.75">
      <c r="A32" s="29" t="s">
        <v>65</v>
      </c>
      <c r="B32" s="2"/>
      <c r="C32" s="3"/>
      <c r="D32" s="93">
        <f>D12/D22</f>
        <v>0.11693946293407133</v>
      </c>
      <c r="E32" s="93">
        <f t="shared" si="2"/>
        <v>0.31910891454283924</v>
      </c>
      <c r="F32" s="93">
        <f>F12/F22</f>
        <v>0.5175193288369798</v>
      </c>
      <c r="G32" s="93">
        <f t="shared" si="2"/>
        <v>0.9558823529411765</v>
      </c>
      <c r="H32" s="93">
        <f t="shared" si="2"/>
        <v>0.35667468430547206</v>
      </c>
      <c r="I32" s="94">
        <f t="shared" si="2"/>
        <v>0.1540858967729312</v>
      </c>
    </row>
    <row r="33" spans="1:9" ht="12.75">
      <c r="A33" s="29" t="s">
        <v>29</v>
      </c>
      <c r="B33" s="2"/>
      <c r="C33" s="3"/>
      <c r="D33" s="93">
        <f t="shared" si="2"/>
        <v>0.1792121619663629</v>
      </c>
      <c r="E33" s="93">
        <f t="shared" si="2"/>
        <v>0.33005400037241633</v>
      </c>
      <c r="F33" s="93">
        <f t="shared" si="2"/>
        <v>0.5496485061511424</v>
      </c>
      <c r="G33" s="93">
        <f t="shared" si="2"/>
        <v>0.8432835820895522</v>
      </c>
      <c r="H33" s="93">
        <f t="shared" si="2"/>
        <v>0.41390338657143977</v>
      </c>
      <c r="I33" s="94">
        <f t="shared" si="2"/>
        <v>0.1995095876463601</v>
      </c>
    </row>
    <row r="34" spans="1:9" ht="12.75">
      <c r="A34" s="29" t="s">
        <v>75</v>
      </c>
      <c r="B34" s="2"/>
      <c r="C34" s="3"/>
      <c r="D34" s="93">
        <f t="shared" si="2"/>
        <v>0.029748522348862518</v>
      </c>
      <c r="E34" s="93">
        <f t="shared" si="2"/>
        <v>0.030487000131978356</v>
      </c>
      <c r="F34" s="93">
        <f t="shared" si="2"/>
        <v>0.03382967607105538</v>
      </c>
      <c r="G34" s="93">
        <f t="shared" si="2"/>
        <v>0.016260162601626018</v>
      </c>
      <c r="H34" s="93">
        <f t="shared" si="2"/>
        <v>0.032039593644178174</v>
      </c>
      <c r="I34" s="94">
        <f t="shared" si="2"/>
        <v>0.029956933575816455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0.1801302713011328</v>
      </c>
      <c r="E35" s="63">
        <f t="shared" si="3"/>
        <v>0.31620602330226033</v>
      </c>
      <c r="F35" s="63">
        <f t="shared" si="3"/>
        <v>0.5184356680037026</v>
      </c>
      <c r="G35" s="63">
        <f t="shared" si="3"/>
        <v>0.8212703101920237</v>
      </c>
      <c r="H35" s="63">
        <f t="shared" si="3"/>
        <v>0.367678396160578</v>
      </c>
      <c r="I35" s="64">
        <f t="shared" si="3"/>
        <v>0.19962587556910052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3"/>
    </row>
    <row r="40" spans="1:9" ht="12.75">
      <c r="A40" s="29" t="s">
        <v>13</v>
      </c>
      <c r="B40" s="6"/>
      <c r="C40" s="6"/>
      <c r="D40" s="87">
        <v>78.6</v>
      </c>
      <c r="E40" s="87">
        <v>24.1</v>
      </c>
      <c r="F40" s="87">
        <v>253.8</v>
      </c>
      <c r="G40" s="87">
        <v>237.4</v>
      </c>
      <c r="H40" s="87">
        <f>SUM(E40:G40)</f>
        <v>515.3000000000001</v>
      </c>
      <c r="I40" s="88">
        <f>SUM(D40:G40)</f>
        <v>593.9</v>
      </c>
    </row>
    <row r="41" spans="1:9" s="67" customFormat="1" ht="12.75">
      <c r="A41" s="37" t="s">
        <v>31</v>
      </c>
      <c r="B41" s="68"/>
      <c r="C41" s="68"/>
      <c r="D41" s="89">
        <v>785.58</v>
      </c>
      <c r="E41" s="89">
        <v>98.28</v>
      </c>
      <c r="F41" s="89">
        <v>1174.14</v>
      </c>
      <c r="G41" s="95">
        <v>1033.06</v>
      </c>
      <c r="H41" s="87">
        <f>SUM(E41:G41)</f>
        <v>2305.48</v>
      </c>
      <c r="I41" s="88">
        <f>SUM(D41:G41)</f>
        <v>3091.06</v>
      </c>
    </row>
    <row r="42" spans="1:9" ht="12.75">
      <c r="A42" s="37" t="s">
        <v>65</v>
      </c>
      <c r="B42" s="6"/>
      <c r="C42" s="6"/>
      <c r="D42" s="137">
        <v>64.4</v>
      </c>
      <c r="E42" s="137">
        <v>25.2</v>
      </c>
      <c r="F42" s="137">
        <v>150.1</v>
      </c>
      <c r="G42" s="137">
        <v>99.7</v>
      </c>
      <c r="H42" s="87">
        <f>SUM(E42:G42)</f>
        <v>275</v>
      </c>
      <c r="I42" s="88">
        <f>SUM(D42:G42)</f>
        <v>339.4</v>
      </c>
    </row>
    <row r="43" spans="1:9" ht="12.75">
      <c r="A43" s="37" t="s">
        <v>29</v>
      </c>
      <c r="B43" s="6"/>
      <c r="C43" s="6"/>
      <c r="D43" s="87">
        <v>282.3</v>
      </c>
      <c r="E43" s="87">
        <v>28.4</v>
      </c>
      <c r="F43" s="87">
        <v>631.8</v>
      </c>
      <c r="G43" s="87">
        <v>573.6</v>
      </c>
      <c r="H43" s="87">
        <f>SUM(E43:G43)</f>
        <v>1233.8</v>
      </c>
      <c r="I43" s="88">
        <f>SUM(D43:G43)</f>
        <v>1516.1</v>
      </c>
    </row>
    <row r="44" spans="1:9" ht="12.75">
      <c r="A44" s="29" t="s">
        <v>75</v>
      </c>
      <c r="B44" s="6"/>
      <c r="C44" s="7"/>
      <c r="D44" s="150">
        <v>13.1</v>
      </c>
      <c r="E44" s="150">
        <v>0.9</v>
      </c>
      <c r="F44" s="150">
        <v>6.3</v>
      </c>
      <c r="G44" s="150">
        <v>0.6</v>
      </c>
      <c r="H44" s="87">
        <f>SUM(E44:G44)</f>
        <v>7.8</v>
      </c>
      <c r="I44" s="88">
        <f>SUM(D44:G44)</f>
        <v>20.900000000000002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1223.98</v>
      </c>
      <c r="E45" s="33">
        <f t="shared" si="4"/>
        <v>176.88</v>
      </c>
      <c r="F45" s="33">
        <f t="shared" si="4"/>
        <v>2216.1400000000003</v>
      </c>
      <c r="G45" s="33">
        <f t="shared" si="4"/>
        <v>1944.3600000000001</v>
      </c>
      <c r="H45" s="33">
        <f t="shared" si="4"/>
        <v>4337.38</v>
      </c>
      <c r="I45" s="34">
        <f t="shared" si="4"/>
        <v>5561.36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724.1</v>
      </c>
      <c r="E50" s="87">
        <v>75.8</v>
      </c>
      <c r="F50" s="87">
        <v>346.1</v>
      </c>
      <c r="G50" s="145">
        <v>244.2</v>
      </c>
      <c r="H50" s="87">
        <f>SUM(E50:G50)</f>
        <v>666.1</v>
      </c>
      <c r="I50" s="98">
        <f>SUM(D50:G50)</f>
        <v>1390.2</v>
      </c>
    </row>
    <row r="51" spans="1:9" s="67" customFormat="1" ht="12.75">
      <c r="A51" s="37" t="s">
        <v>31</v>
      </c>
      <c r="B51" s="68"/>
      <c r="C51" s="68"/>
      <c r="D51" s="89">
        <v>3414.68</v>
      </c>
      <c r="E51" s="89">
        <v>296.9</v>
      </c>
      <c r="F51" s="89">
        <v>1592.8</v>
      </c>
      <c r="G51" s="89">
        <v>1060.51</v>
      </c>
      <c r="H51" s="87">
        <f>SUM(E51:G51)</f>
        <v>2950.21</v>
      </c>
      <c r="I51" s="98">
        <f>SUM(D51:G51)</f>
        <v>6364.89</v>
      </c>
    </row>
    <row r="52" spans="1:9" ht="12.75">
      <c r="A52" s="37" t="s">
        <v>65</v>
      </c>
      <c r="B52" s="6"/>
      <c r="C52" s="6"/>
      <c r="D52" s="89">
        <v>510.3</v>
      </c>
      <c r="E52" s="89">
        <v>63.7</v>
      </c>
      <c r="F52" s="89">
        <v>207.3</v>
      </c>
      <c r="G52" s="89">
        <v>101.7</v>
      </c>
      <c r="H52" s="97">
        <f>SUM(E52:G52)</f>
        <v>372.7</v>
      </c>
      <c r="I52" s="98">
        <f>SUM(D52:G52)</f>
        <v>883</v>
      </c>
    </row>
    <row r="53" spans="1:9" ht="12.75">
      <c r="A53" s="37" t="s">
        <v>29</v>
      </c>
      <c r="B53" s="6"/>
      <c r="C53" s="6"/>
      <c r="D53" s="87">
        <v>1536.4</v>
      </c>
      <c r="E53" s="87">
        <v>75.4</v>
      </c>
      <c r="F53" s="87">
        <v>849</v>
      </c>
      <c r="G53" s="87">
        <v>624.6</v>
      </c>
      <c r="H53" s="87">
        <f>SUM(E53:G53)</f>
        <v>1549</v>
      </c>
      <c r="I53" s="98">
        <f>SUM(D53:G53)</f>
        <v>3085.4</v>
      </c>
    </row>
    <row r="54" spans="1:9" ht="12.75">
      <c r="A54" s="29" t="s">
        <v>75</v>
      </c>
      <c r="B54" s="6"/>
      <c r="C54" s="7"/>
      <c r="D54" s="150">
        <v>455.7</v>
      </c>
      <c r="E54" s="150">
        <v>21.1</v>
      </c>
      <c r="F54" s="150">
        <v>173.1</v>
      </c>
      <c r="G54" s="150">
        <v>39.4</v>
      </c>
      <c r="H54" s="87">
        <f>SUM(E54:G54)</f>
        <v>233.6</v>
      </c>
      <c r="I54" s="98">
        <f>SUM(D54:G54)</f>
        <v>689.3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6641.179999999999</v>
      </c>
      <c r="E55" s="33">
        <f t="shared" si="5"/>
        <v>532.9</v>
      </c>
      <c r="F55" s="33">
        <f t="shared" si="5"/>
        <v>3168.3</v>
      </c>
      <c r="G55" s="33">
        <f t="shared" si="5"/>
        <v>2070.4100000000003</v>
      </c>
      <c r="H55" s="33">
        <f t="shared" si="5"/>
        <v>5771.610000000001</v>
      </c>
      <c r="I55" s="34">
        <f t="shared" si="5"/>
        <v>12412.789999999999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0.10854854301892003</v>
      </c>
      <c r="E60" s="93">
        <f>E40/E50</f>
        <v>0.31794195250659635</v>
      </c>
      <c r="F60" s="93">
        <f>F40/F50</f>
        <v>0.7333140710777232</v>
      </c>
      <c r="G60" s="93">
        <f>G40/G50</f>
        <v>0.9721539721539723</v>
      </c>
      <c r="H60" s="93">
        <f>H40/H50</f>
        <v>0.7736075664314668</v>
      </c>
      <c r="I60" s="94">
        <f>I40/I50</f>
        <v>0.4272047187455042</v>
      </c>
    </row>
    <row r="61" spans="1:9" ht="12.75">
      <c r="A61" s="37" t="s">
        <v>31</v>
      </c>
      <c r="B61" s="2"/>
      <c r="C61" s="3"/>
      <c r="D61" s="93">
        <f>D41/D51</f>
        <v>0.23005962491360832</v>
      </c>
      <c r="E61" s="93">
        <f>E41/E51</f>
        <v>0.33102054563826205</v>
      </c>
      <c r="F61" s="93">
        <f>F41/F51</f>
        <v>0.7371546961325968</v>
      </c>
      <c r="G61" s="93">
        <f>G41/G51</f>
        <v>0.9741162270982828</v>
      </c>
      <c r="H61" s="93">
        <f>H41/H51</f>
        <v>0.7814630144972731</v>
      </c>
      <c r="I61" s="94">
        <f aca="true" t="shared" si="6" ref="H61:I64">I41/I51</f>
        <v>0.48564232846129307</v>
      </c>
    </row>
    <row r="62" spans="1:9" ht="12.75">
      <c r="A62" s="37" t="s">
        <v>65</v>
      </c>
      <c r="B62" s="2"/>
      <c r="C62" s="3"/>
      <c r="D62" s="93">
        <f>D42/D52</f>
        <v>0.12620027434842251</v>
      </c>
      <c r="E62" s="93">
        <f aca="true" t="shared" si="7" ref="D62:G64">E42/E52</f>
        <v>0.3956043956043956</v>
      </c>
      <c r="F62" s="93">
        <f t="shared" si="7"/>
        <v>0.7240713941148094</v>
      </c>
      <c r="G62" s="93">
        <f>G42/G52</f>
        <v>0.9803343166175025</v>
      </c>
      <c r="H62" s="93">
        <f>H42/H52</f>
        <v>0.7378588677220285</v>
      </c>
      <c r="I62" s="94">
        <f t="shared" si="6"/>
        <v>0.3843714609286523</v>
      </c>
    </row>
    <row r="63" spans="1:9" ht="12.75">
      <c r="A63" s="37" t="s">
        <v>29</v>
      </c>
      <c r="B63" s="2"/>
      <c r="C63" s="3"/>
      <c r="D63" s="93">
        <f t="shared" si="7"/>
        <v>0.18374121322572246</v>
      </c>
      <c r="E63" s="93">
        <f t="shared" si="7"/>
        <v>0.37665782493368694</v>
      </c>
      <c r="F63" s="93">
        <f t="shared" si="7"/>
        <v>0.7441696113074204</v>
      </c>
      <c r="G63" s="93">
        <f t="shared" si="7"/>
        <v>0.9183477425552353</v>
      </c>
      <c r="H63" s="93">
        <f t="shared" si="6"/>
        <v>0.7965138799225306</v>
      </c>
      <c r="I63" s="94">
        <f t="shared" si="6"/>
        <v>0.4913787515395086</v>
      </c>
    </row>
    <row r="64" spans="1:9" ht="12.75">
      <c r="A64" s="29" t="s">
        <v>75</v>
      </c>
      <c r="B64" s="2"/>
      <c r="C64" s="3"/>
      <c r="D64" s="93">
        <f t="shared" si="7"/>
        <v>0.028746982664033357</v>
      </c>
      <c r="E64" s="93">
        <f t="shared" si="7"/>
        <v>0.042654028436018954</v>
      </c>
      <c r="F64" s="93">
        <f t="shared" si="7"/>
        <v>0.036395147313691506</v>
      </c>
      <c r="G64" s="93">
        <f t="shared" si="7"/>
        <v>0.015228426395939087</v>
      </c>
      <c r="H64" s="93">
        <f t="shared" si="6"/>
        <v>0.03339041095890411</v>
      </c>
      <c r="I64" s="94">
        <f t="shared" si="6"/>
        <v>0.03032061511678515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0.1843015849592994</v>
      </c>
      <c r="E65" s="63">
        <f t="shared" si="8"/>
        <v>0.33191968474385436</v>
      </c>
      <c r="F65" s="63">
        <f t="shared" si="8"/>
        <v>0.6994729034497996</v>
      </c>
      <c r="G65" s="63">
        <f t="shared" si="8"/>
        <v>0.9391183388797387</v>
      </c>
      <c r="H65" s="63">
        <f t="shared" si="8"/>
        <v>0.7515026136554618</v>
      </c>
      <c r="I65" s="64">
        <f t="shared" si="8"/>
        <v>0.44803464813309496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41</v>
      </c>
      <c r="E70" s="100">
        <v>39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71</v>
      </c>
      <c r="E71" s="90">
        <v>75</v>
      </c>
      <c r="F71" s="90">
        <v>62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52</v>
      </c>
      <c r="E72" s="103">
        <v>51</v>
      </c>
      <c r="F72" s="103">
        <v>44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63</v>
      </c>
      <c r="E73" s="103">
        <v>58</v>
      </c>
      <c r="F73" s="103">
        <v>56</v>
      </c>
      <c r="G73" s="103">
        <v>24</v>
      </c>
      <c r="H73" s="101"/>
      <c r="I73" s="102"/>
    </row>
    <row r="74" spans="1:9" ht="12.75">
      <c r="A74" s="29" t="s">
        <v>75</v>
      </c>
      <c r="B74" s="2"/>
      <c r="C74" s="3"/>
      <c r="D74" s="151">
        <v>7</v>
      </c>
      <c r="E74" s="151">
        <v>6</v>
      </c>
      <c r="F74" s="151">
        <v>4</v>
      </c>
      <c r="G74" s="152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646</v>
      </c>
      <c r="E84" s="70">
        <v>111</v>
      </c>
      <c r="F84" s="70">
        <v>50</v>
      </c>
      <c r="G84" s="70">
        <v>21</v>
      </c>
      <c r="H84" s="69">
        <f>E84+F84+G84</f>
        <v>182</v>
      </c>
      <c r="I84" s="71">
        <f>D84+E84+F84+G84</f>
        <v>828</v>
      </c>
    </row>
    <row r="85" spans="1:9" ht="12.75">
      <c r="A85" s="29" t="s">
        <v>15</v>
      </c>
      <c r="B85" s="2"/>
      <c r="C85" s="2"/>
      <c r="D85" s="69">
        <v>306</v>
      </c>
      <c r="E85" s="70">
        <v>111</v>
      </c>
      <c r="F85" s="70">
        <v>51</v>
      </c>
      <c r="G85" s="70">
        <v>22</v>
      </c>
      <c r="H85" s="69">
        <f aca="true" t="shared" si="9" ref="H85:H91">E85+F85+G85</f>
        <v>184</v>
      </c>
      <c r="I85" s="71">
        <f aca="true" t="shared" si="10" ref="I85:I91">D85+E85+F85+G85</f>
        <v>490</v>
      </c>
    </row>
    <row r="86" spans="1:9" s="67" customFormat="1" ht="12.75">
      <c r="A86" s="29" t="s">
        <v>40</v>
      </c>
      <c r="B86" s="66"/>
      <c r="C86" s="66"/>
      <c r="D86" s="72">
        <v>10699</v>
      </c>
      <c r="E86" s="73">
        <v>418</v>
      </c>
      <c r="F86" s="72">
        <v>437</v>
      </c>
      <c r="G86" s="74">
        <v>11</v>
      </c>
      <c r="H86" s="69">
        <f t="shared" si="9"/>
        <v>866</v>
      </c>
      <c r="I86" s="71">
        <f t="shared" si="10"/>
        <v>11565</v>
      </c>
    </row>
    <row r="87" spans="1:9" s="67" customFormat="1" ht="12.75">
      <c r="A87" s="29" t="s">
        <v>41</v>
      </c>
      <c r="B87" s="66"/>
      <c r="C87" s="66"/>
      <c r="D87" s="72">
        <v>10421</v>
      </c>
      <c r="E87" s="73">
        <v>503</v>
      </c>
      <c r="F87" s="72">
        <v>398</v>
      </c>
      <c r="G87" s="74">
        <v>10</v>
      </c>
      <c r="H87" s="69">
        <f t="shared" si="9"/>
        <v>911</v>
      </c>
      <c r="I87" s="71">
        <f t="shared" si="10"/>
        <v>11332</v>
      </c>
    </row>
    <row r="88" spans="1:9" ht="12.75">
      <c r="A88" s="29" t="s">
        <v>66</v>
      </c>
      <c r="B88" s="2"/>
      <c r="C88" s="2"/>
      <c r="D88" s="72">
        <v>729</v>
      </c>
      <c r="E88" s="73">
        <v>45</v>
      </c>
      <c r="F88" s="72">
        <v>14</v>
      </c>
      <c r="G88" s="74">
        <v>0</v>
      </c>
      <c r="H88" s="69">
        <f t="shared" si="9"/>
        <v>59</v>
      </c>
      <c r="I88" s="71">
        <f t="shared" si="10"/>
        <v>788</v>
      </c>
    </row>
    <row r="89" spans="1:9" ht="12.75">
      <c r="A89" s="29" t="s">
        <v>67</v>
      </c>
      <c r="B89" s="2"/>
      <c r="C89" s="2"/>
      <c r="D89" s="72">
        <v>759</v>
      </c>
      <c r="E89" s="73">
        <v>78</v>
      </c>
      <c r="F89" s="72">
        <v>88</v>
      </c>
      <c r="G89" s="74">
        <v>0</v>
      </c>
      <c r="H89" s="69">
        <f t="shared" si="9"/>
        <v>166</v>
      </c>
      <c r="I89" s="71">
        <f t="shared" si="10"/>
        <v>925</v>
      </c>
    </row>
    <row r="90" spans="1:9" ht="12.75">
      <c r="A90" s="29" t="s">
        <v>42</v>
      </c>
      <c r="B90" s="2"/>
      <c r="C90" s="2"/>
      <c r="D90" s="69">
        <v>1835</v>
      </c>
      <c r="E90" s="69">
        <v>65</v>
      </c>
      <c r="F90" s="69">
        <v>60</v>
      </c>
      <c r="G90" s="69">
        <v>4</v>
      </c>
      <c r="H90" s="69">
        <f t="shared" si="9"/>
        <v>129</v>
      </c>
      <c r="I90" s="71">
        <f t="shared" si="10"/>
        <v>1964</v>
      </c>
    </row>
    <row r="91" spans="1:9" ht="12.75">
      <c r="A91" s="29" t="s">
        <v>43</v>
      </c>
      <c r="B91" s="2"/>
      <c r="C91" s="2"/>
      <c r="D91" s="69">
        <v>3216</v>
      </c>
      <c r="E91" s="69">
        <v>107</v>
      </c>
      <c r="F91" s="69">
        <v>249</v>
      </c>
      <c r="G91" s="69">
        <v>9</v>
      </c>
      <c r="H91" s="69">
        <f t="shared" si="9"/>
        <v>365</v>
      </c>
      <c r="I91" s="71">
        <f t="shared" si="10"/>
        <v>3581</v>
      </c>
    </row>
    <row r="92" spans="1:9" ht="12.75">
      <c r="A92" s="29" t="s">
        <v>76</v>
      </c>
      <c r="B92" s="2"/>
      <c r="C92" s="2"/>
      <c r="D92" s="145" t="s">
        <v>78</v>
      </c>
      <c r="E92" s="145" t="s">
        <v>78</v>
      </c>
      <c r="F92" s="145" t="s">
        <v>78</v>
      </c>
      <c r="G92" s="145" t="s">
        <v>78</v>
      </c>
      <c r="H92" s="145" t="s">
        <v>78</v>
      </c>
      <c r="I92" s="145" t="s">
        <v>78</v>
      </c>
    </row>
    <row r="93" spans="1:9" ht="12.75">
      <c r="A93" s="29" t="s">
        <v>77</v>
      </c>
      <c r="B93" s="2"/>
      <c r="C93" s="3"/>
      <c r="D93" s="145" t="s">
        <v>78</v>
      </c>
      <c r="E93" s="145" t="s">
        <v>78</v>
      </c>
      <c r="F93" s="145" t="s">
        <v>78</v>
      </c>
      <c r="G93" s="145" t="s">
        <v>78</v>
      </c>
      <c r="H93" s="145" t="s">
        <v>78</v>
      </c>
      <c r="I93" s="145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13909</v>
      </c>
      <c r="E94" s="21">
        <f t="shared" si="11"/>
        <v>639</v>
      </c>
      <c r="F94" s="21">
        <f t="shared" si="11"/>
        <v>561</v>
      </c>
      <c r="G94" s="61">
        <f t="shared" si="11"/>
        <v>36</v>
      </c>
      <c r="H94" s="21">
        <f>+SUM(E94:G94)</f>
        <v>1236</v>
      </c>
      <c r="I94" s="62">
        <f>+SUM(D94:G94)</f>
        <v>15145</v>
      </c>
    </row>
    <row r="95" spans="1:9" ht="13.5" thickBot="1">
      <c r="A95" s="30" t="s">
        <v>45</v>
      </c>
      <c r="B95" s="51"/>
      <c r="C95" s="52"/>
      <c r="D95" s="53">
        <f t="shared" si="11"/>
        <v>14702</v>
      </c>
      <c r="E95" s="53">
        <f t="shared" si="11"/>
        <v>799</v>
      </c>
      <c r="F95" s="53">
        <f t="shared" si="11"/>
        <v>786</v>
      </c>
      <c r="G95" s="59">
        <f t="shared" si="11"/>
        <v>41</v>
      </c>
      <c r="H95" s="53">
        <f>+SUM(E95:G95)</f>
        <v>1626</v>
      </c>
      <c r="I95" s="60">
        <f>+SUM(D95:G95)</f>
        <v>16328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14978</v>
      </c>
      <c r="H103" s="118">
        <v>10042</v>
      </c>
      <c r="I103" s="91">
        <f>SUM(G103:H103)</f>
        <v>25020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58032</v>
      </c>
      <c r="H104" s="118">
        <v>53193</v>
      </c>
      <c r="I104" s="91">
        <f>SUM(G104:H104)</f>
        <v>111225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0.25809897987317343</v>
      </c>
      <c r="H105" s="120">
        <f>H103/H104</f>
        <v>0.18878423852762583</v>
      </c>
      <c r="I105" s="121">
        <f>I103/I104</f>
        <v>0.22494942683749158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56.51</v>
      </c>
      <c r="H107" s="146">
        <v>44.7263</v>
      </c>
      <c r="I107" s="122">
        <f>SUM(G107:H107)</f>
        <v>101.2363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219</v>
      </c>
      <c r="H108" s="146">
        <v>240.5853</v>
      </c>
      <c r="I108" s="122">
        <f>SUM(G108:H108)</f>
        <v>459.58529999999996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0.2580365296803653</v>
      </c>
      <c r="H109" s="126">
        <f>H107/H108</f>
        <v>0.1859062045769214</v>
      </c>
      <c r="I109" s="127">
        <f>I107/I108</f>
        <v>0.22027749799656343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7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8</v>
      </c>
      <c r="F119" s="132">
        <v>25</v>
      </c>
      <c r="G119" s="132">
        <v>3</v>
      </c>
      <c r="H119" s="132">
        <v>84</v>
      </c>
      <c r="I119" s="148">
        <v>128</v>
      </c>
      <c r="J119" s="130">
        <f>SUM(E119:I119)</f>
        <v>248</v>
      </c>
    </row>
    <row r="120" spans="1:10" ht="13.5" thickBot="1">
      <c r="A120" s="56" t="s">
        <v>59</v>
      </c>
      <c r="B120" s="54"/>
      <c r="C120" s="54"/>
      <c r="D120" s="133"/>
      <c r="E120" s="134">
        <v>7</v>
      </c>
      <c r="F120" s="134">
        <v>30.34</v>
      </c>
      <c r="G120" s="134">
        <v>2</v>
      </c>
      <c r="H120" s="135">
        <v>51</v>
      </c>
      <c r="I120" s="149">
        <v>39.4</v>
      </c>
      <c r="J120" s="136">
        <f>SUM(E120:I120)</f>
        <v>129.74</v>
      </c>
    </row>
    <row r="122" ht="12.75">
      <c r="A122" s="4" t="s">
        <v>60</v>
      </c>
    </row>
    <row r="123" ht="13.5" customHeight="1">
      <c r="A123" s="4"/>
    </row>
    <row r="124" ht="1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2021-04-16T15:36:29Z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