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<sst xmlns="http://schemas.openxmlformats.org/spreadsheetml/2006/main" count="179" uniqueCount="82">
  <si>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</si>
  <si>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</si>
  <si>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</si>
  <si>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</si>
  <si>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</si>
  <si>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</si>
  <si>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</si>
  <si>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</si>
  <si>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</si>
  <si>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</si>
  <si>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</si>
  <si>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</si>
  <si>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</si>
  <si>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</si>
  <si>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</si>
  <si>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</si>
  <si>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</si>
  <si>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</si>
  <si>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</si>
  <si>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</si>
  <si>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</si>
  <si>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</si>
  <si>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</si>
  <si>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</si>
  <si>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</si>
  <si>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</si>
  <si>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</si>
  <si>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</si>
  <si>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</si>
  <si>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</si>
  <si>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</si>
  <si>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</si>
  <si>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</si>
  <si>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</si>
  <si>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</si>
  <si>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</si>
  <si>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</si>
  <si>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</si>
  <si>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</si>
  <si>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</si>
  <si>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</si>
  <si>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</si>
  <si>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</si>
  <si>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</si>
  <si>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</si>
  <si>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</si>
  <si>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</si>
  <si>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</si>
  <si>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</si>
  <si>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</si>
  <si>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</si>
  <si>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</si>
  <si>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</si>
  <si>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</si>
  <si>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</si>
  <si>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</si>
  <si>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</si>
  <si>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</si>
  <si>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</si>
  <si>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</si>
  <si>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</si>
  <si>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</si>
  <si>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</si>
  <si>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</si>
  <si>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</si>
  <si>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</si>
  <si>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</si>
  <si>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</si>
  <si>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</si>
  <si>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</si>
  <si>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</si>
  <si>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</si>
  <si>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</si>
  <si>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</si>
  <si>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</si>
  <si>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</si>
  <si>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</si>
  <si>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</si>
  <si>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</si>
  <si>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</si>
  <si>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</si>
  <si>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September 30,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</si>
</sst>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5" zoomScaleNormal="125" zoomScalePageLayoutView="0" workbookViewId="0" topLeftCell="A1">
      <selection activeCell="I120" sqref="I120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6" t="s">
        <v>80</v>
      </c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28352</v>
      </c>
      <c r="E10" s="87">
        <v>8414</v>
      </c>
      <c r="F10" s="87">
        <v>3953</v>
      </c>
      <c r="G10" s="87">
        <v>114</v>
      </c>
      <c r="H10" s="87">
        <f>SUM(E10:G10)</f>
        <v>12481</v>
      </c>
      <c r="I10" s="88">
        <f>SUM(D10:G10)</f>
        <v>40833</v>
      </c>
    </row>
    <row r="11" spans="1:9" s="67" customFormat="1" ht="12.75">
      <c r="A11" s="29" t="s">
        <v>28</v>
      </c>
      <c r="B11" s="66"/>
      <c r="C11" s="66"/>
      <c r="D11" s="89">
        <v>265245</v>
      </c>
      <c r="E11" s="89">
        <v>36168</v>
      </c>
      <c r="F11" s="89">
        <v>16511</v>
      </c>
      <c r="G11" s="90">
        <v>480</v>
      </c>
      <c r="H11" s="87">
        <f>SUM(E11:G11)</f>
        <v>53159</v>
      </c>
      <c r="I11" s="88">
        <f>SUM(D11:G11)</f>
        <v>318404</v>
      </c>
    </row>
    <row r="12" spans="1:9" ht="12.75">
      <c r="A12" s="29" t="s">
        <v>65</v>
      </c>
      <c r="B12" s="2"/>
      <c r="C12" s="2"/>
      <c r="D12" s="139">
        <v>21491</v>
      </c>
      <c r="E12" s="139">
        <v>8715</v>
      </c>
      <c r="F12" s="139">
        <v>3149</v>
      </c>
      <c r="G12" s="139">
        <v>66</v>
      </c>
      <c r="H12" s="87">
        <f>SUM(E12:G12)</f>
        <v>11930</v>
      </c>
      <c r="I12" s="88">
        <f>SUM(D12:G12)</f>
        <v>33421</v>
      </c>
    </row>
    <row r="13" spans="1:12" ht="15.75">
      <c r="A13" s="29" t="s">
        <v>29</v>
      </c>
      <c r="B13" s="2"/>
      <c r="C13" s="2"/>
      <c r="D13" s="139">
        <v>95779</v>
      </c>
      <c r="E13" s="139">
        <v>10879</v>
      </c>
      <c r="F13" s="139">
        <v>10089</v>
      </c>
      <c r="G13" s="139">
        <v>456</v>
      </c>
      <c r="H13" s="139">
        <f>SUM(E13:G13)</f>
        <v>21424</v>
      </c>
      <c r="I13" s="88">
        <f>SUM(D13:G13)</f>
        <v>117203</v>
      </c>
      <c r="L13" s="146"/>
    </row>
    <row r="14" spans="1:9" ht="12.75">
      <c r="A14" s="29" t="s">
        <v>75</v>
      </c>
      <c r="B14" s="2"/>
      <c r="C14" s="3"/>
      <c r="D14" s="139">
        <v>4519</v>
      </c>
      <c r="E14" s="139">
        <v>251</v>
      </c>
      <c r="F14" s="139">
        <v>264</v>
      </c>
      <c r="G14" s="139">
        <v>2</v>
      </c>
      <c r="H14" s="87">
        <f>SUM(E14:G14)</f>
        <v>517</v>
      </c>
      <c r="I14" s="88">
        <f>SUM(D14:G14)</f>
        <v>5036</v>
      </c>
    </row>
    <row r="15" spans="1:9" ht="13.5" thickBot="1">
      <c r="A15" s="30" t="s">
        <v>27</v>
      </c>
      <c r="B15" s="31"/>
      <c r="C15" s="32"/>
      <c r="D15" s="140">
        <f>SUM(D10:D14)</f>
        <v>415386</v>
      </c>
      <c r="E15" s="140">
        <f>SUM(E10:E14)</f>
        <v>64427</v>
      </c>
      <c r="F15" s="140">
        <f>SUM(F10:F14)</f>
        <v>33966</v>
      </c>
      <c r="G15" s="140">
        <f>SUM(G10:G14)</f>
        <v>1118</v>
      </c>
      <c r="H15" s="33">
        <f>SUM(H10:H14)</f>
        <v>99511</v>
      </c>
      <c r="I15" s="34">
        <f>SUM(I10:I14)</f>
        <v>514897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243676</v>
      </c>
      <c r="E20" s="87">
        <v>29862</v>
      </c>
      <c r="F20" s="87">
        <v>6611</v>
      </c>
      <c r="G20" s="87">
        <v>123</v>
      </c>
      <c r="H20" s="87">
        <f>SUM(E20:G20)</f>
        <v>36596</v>
      </c>
      <c r="I20" s="88">
        <f>SUM(D20:G20)</f>
        <v>280272</v>
      </c>
    </row>
    <row r="21" spans="1:9" s="67" customFormat="1" ht="12.75">
      <c r="A21" s="29" t="s">
        <v>31</v>
      </c>
      <c r="B21" s="66"/>
      <c r="C21" s="66"/>
      <c r="D21" s="89">
        <v>1187447</v>
      </c>
      <c r="E21" s="89">
        <v>104457</v>
      </c>
      <c r="F21" s="89">
        <v>26497</v>
      </c>
      <c r="G21" s="89">
        <v>506</v>
      </c>
      <c r="H21" s="87">
        <f>SUM(E21:G21)</f>
        <v>131460</v>
      </c>
      <c r="I21" s="88">
        <f>SUM(D21:G21)</f>
        <v>1318907</v>
      </c>
    </row>
    <row r="22" spans="1:9" ht="12.75">
      <c r="A22" s="29" t="s">
        <v>65</v>
      </c>
      <c r="B22" s="2"/>
      <c r="C22" s="2"/>
      <c r="D22" s="139">
        <v>181177</v>
      </c>
      <c r="E22" s="139">
        <v>27069</v>
      </c>
      <c r="F22" s="139">
        <v>6091</v>
      </c>
      <c r="G22" s="139">
        <v>68</v>
      </c>
      <c r="H22" s="87">
        <f>SUM(E22:G22)</f>
        <v>33228</v>
      </c>
      <c r="I22" s="88">
        <f>SUM(D22:G22)</f>
        <v>214405</v>
      </c>
    </row>
    <row r="23" spans="1:9" ht="12.75">
      <c r="A23" s="29" t="s">
        <v>29</v>
      </c>
      <c r="B23" s="2"/>
      <c r="C23" s="2"/>
      <c r="D23" s="87">
        <v>536647</v>
      </c>
      <c r="E23" s="87">
        <v>32167</v>
      </c>
      <c r="F23" s="87">
        <v>18226</v>
      </c>
      <c r="G23" s="87">
        <v>530</v>
      </c>
      <c r="H23" s="87">
        <f>SUM(E23:G23)</f>
        <v>50923</v>
      </c>
      <c r="I23" s="88">
        <f>SUM(D23:G23)</f>
        <v>587570</v>
      </c>
    </row>
    <row r="24" spans="1:9" ht="12.75">
      <c r="A24" s="29" t="s">
        <v>75</v>
      </c>
      <c r="B24" s="2"/>
      <c r="C24" s="3"/>
      <c r="D24" s="152">
        <v>152963</v>
      </c>
      <c r="E24" s="152">
        <v>7589</v>
      </c>
      <c r="F24" s="152">
        <v>7631</v>
      </c>
      <c r="G24" s="152">
        <v>126</v>
      </c>
      <c r="H24" s="87">
        <f>SUM(E24:G24)</f>
        <v>15346</v>
      </c>
      <c r="I24" s="88">
        <f>SUM(D24:G24)</f>
        <v>168309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2301910</v>
      </c>
      <c r="E25" s="33">
        <f t="shared" si="0"/>
        <v>201144</v>
      </c>
      <c r="F25" s="33">
        <f t="shared" si="0"/>
        <v>65056</v>
      </c>
      <c r="G25" s="33">
        <f t="shared" si="0"/>
        <v>1353</v>
      </c>
      <c r="H25" s="33">
        <f t="shared" si="0"/>
        <v>267553</v>
      </c>
      <c r="I25" s="34">
        <f t="shared" si="0"/>
        <v>2569463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1" ref="D30:G31">D10/D20</f>
        <v>0.11635122047308721</v>
      </c>
      <c r="E30" s="93">
        <f t="shared" si="1"/>
        <v>0.2817627754336615</v>
      </c>
      <c r="F30" s="93">
        <f t="shared" si="1"/>
        <v>0.5979428225684466</v>
      </c>
      <c r="G30" s="93">
        <f t="shared" si="1"/>
        <v>0.926829268292683</v>
      </c>
      <c r="H30" s="93">
        <f>H10/H20</f>
        <v>0.3410482019892884</v>
      </c>
      <c r="I30" s="94">
        <f>I10/I20</f>
        <v>0.14569061483130674</v>
      </c>
    </row>
    <row r="31" spans="1:9" ht="12.75">
      <c r="A31" s="29" t="s">
        <v>31</v>
      </c>
      <c r="B31" s="2"/>
      <c r="C31" s="3"/>
      <c r="D31" s="93">
        <f t="shared" si="1"/>
        <v>0.22337418006866833</v>
      </c>
      <c r="E31" s="93">
        <f t="shared" si="1"/>
        <v>0.3462477383037996</v>
      </c>
      <c r="F31" s="93">
        <f t="shared" si="1"/>
        <v>0.6231271464694116</v>
      </c>
      <c r="G31" s="93">
        <f t="shared" si="1"/>
        <v>0.9486166007905138</v>
      </c>
      <c r="H31" s="93">
        <f aca="true" t="shared" si="2" ref="D31:I34">H11/H21</f>
        <v>0.40437395405446525</v>
      </c>
      <c r="I31" s="94">
        <f t="shared" si="2"/>
        <v>0.24141505049256695</v>
      </c>
    </row>
    <row r="32" spans="1:9" ht="12.75">
      <c r="A32" s="29" t="s">
        <v>65</v>
      </c>
      <c r="B32" s="2"/>
      <c r="C32" s="3"/>
      <c r="D32" s="93">
        <f>D12/D22</f>
        <v>0.11861880923075224</v>
      </c>
      <c r="E32" s="93">
        <f t="shared" si="2"/>
        <v>0.32195500387897596</v>
      </c>
      <c r="F32" s="93">
        <f>F12/F22</f>
        <v>0.5169922836972582</v>
      </c>
      <c r="G32" s="93">
        <f t="shared" si="2"/>
        <v>0.9705882352941176</v>
      </c>
      <c r="H32" s="93">
        <f t="shared" si="2"/>
        <v>0.35903454917539424</v>
      </c>
      <c r="I32" s="94">
        <f t="shared" si="2"/>
        <v>0.15587789463865115</v>
      </c>
    </row>
    <row r="33" spans="1:9" ht="12.75">
      <c r="A33" s="29" t="s">
        <v>29</v>
      </c>
      <c r="B33" s="2"/>
      <c r="C33" s="3"/>
      <c r="D33" s="93">
        <f t="shared" si="2"/>
        <v>0.17847672678688226</v>
      </c>
      <c r="E33" s="93">
        <f t="shared" si="2"/>
        <v>0.3382037491839463</v>
      </c>
      <c r="F33" s="93">
        <f t="shared" si="2"/>
        <v>0.5535498738066499</v>
      </c>
      <c r="G33" s="93">
        <f t="shared" si="2"/>
        <v>0.8603773584905661</v>
      </c>
      <c r="H33" s="93">
        <f t="shared" si="2"/>
        <v>0.4207136264556291</v>
      </c>
      <c r="I33" s="94">
        <f t="shared" si="2"/>
        <v>0.19947070136324183</v>
      </c>
    </row>
    <row r="34" spans="1:9" ht="12.75">
      <c r="A34" s="29" t="s">
        <v>75</v>
      </c>
      <c r="B34" s="2"/>
      <c r="C34" s="3"/>
      <c r="D34" s="93">
        <f t="shared" si="2"/>
        <v>0.029543092120316677</v>
      </c>
      <c r="E34" s="93">
        <f t="shared" si="2"/>
        <v>0.0330741863223086</v>
      </c>
      <c r="F34" s="93">
        <f t="shared" si="2"/>
        <v>0.03459572795177565</v>
      </c>
      <c r="G34" s="93">
        <f t="shared" si="2"/>
        <v>0.015873015873015872</v>
      </c>
      <c r="H34" s="93">
        <f t="shared" si="2"/>
        <v>0.03368956079760198</v>
      </c>
      <c r="I34" s="94">
        <f t="shared" si="2"/>
        <v>0.029921156919713147</v>
      </c>
    </row>
    <row r="35" spans="1:9" ht="13.5" thickBot="1">
      <c r="A35" s="30" t="s">
        <v>27</v>
      </c>
      <c r="B35" s="31"/>
      <c r="C35" s="32"/>
      <c r="D35" s="63">
        <f aca="true" t="shared" si="3" ref="D35:I35">D15/D25</f>
        <v>0.18045275445173792</v>
      </c>
      <c r="E35" s="63">
        <f t="shared" si="3"/>
        <v>0.3203028675973432</v>
      </c>
      <c r="F35" s="63">
        <f t="shared" si="3"/>
        <v>0.5221040334481063</v>
      </c>
      <c r="G35" s="63">
        <f t="shared" si="3"/>
        <v>0.8263118994826312</v>
      </c>
      <c r="H35" s="63">
        <f t="shared" si="3"/>
        <v>0.37193004750460656</v>
      </c>
      <c r="I35" s="64">
        <f t="shared" si="3"/>
        <v>0.2003908987986984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5"/>
    </row>
    <row r="40" spans="1:9" ht="12.75">
      <c r="A40" s="29" t="s">
        <v>13</v>
      </c>
      <c r="B40" s="6"/>
      <c r="C40" s="6"/>
      <c r="D40" s="87">
        <v>81.4</v>
      </c>
      <c r="E40" s="87">
        <v>24.5</v>
      </c>
      <c r="F40" s="87">
        <v>256.3</v>
      </c>
      <c r="G40" s="87">
        <v>234.2</v>
      </c>
      <c r="H40" s="87">
        <f>SUM(E40:G40)</f>
        <v>515</v>
      </c>
      <c r="I40" s="88">
        <f>SUM(D40:G40)</f>
        <v>596.4000000000001</v>
      </c>
    </row>
    <row r="41" spans="1:9" s="67" customFormat="1" ht="12.75">
      <c r="A41" s="37" t="s">
        <v>31</v>
      </c>
      <c r="B41" s="68"/>
      <c r="C41" s="68"/>
      <c r="D41" s="89">
        <v>783.37</v>
      </c>
      <c r="E41" s="89">
        <v>100.01</v>
      </c>
      <c r="F41" s="89">
        <v>1183.72</v>
      </c>
      <c r="G41" s="95">
        <v>1034.18</v>
      </c>
      <c r="H41" s="87">
        <f>SUM(E41:G41)</f>
        <v>2317.91</v>
      </c>
      <c r="I41" s="88">
        <f>SUM(D41:G41)</f>
        <v>3101.2799999999997</v>
      </c>
    </row>
    <row r="42" spans="1:9" ht="12.75">
      <c r="A42" s="37" t="s">
        <v>65</v>
      </c>
      <c r="B42" s="6"/>
      <c r="C42" s="6"/>
      <c r="D42" s="139">
        <v>65.8</v>
      </c>
      <c r="E42" s="139">
        <v>25.5</v>
      </c>
      <c r="F42" s="139">
        <v>151.9</v>
      </c>
      <c r="G42" s="139">
        <v>100.6</v>
      </c>
      <c r="H42" s="87">
        <f>SUM(E42:G42)</f>
        <v>278</v>
      </c>
      <c r="I42" s="88">
        <f>SUM(D42:G42)</f>
        <v>343.79999999999995</v>
      </c>
    </row>
    <row r="43" spans="1:9" ht="12.75">
      <c r="A43" s="37" t="s">
        <v>29</v>
      </c>
      <c r="B43" s="6"/>
      <c r="C43" s="6"/>
      <c r="D43" s="87">
        <v>281.4</v>
      </c>
      <c r="E43" s="87">
        <v>28.9</v>
      </c>
      <c r="F43" s="87">
        <v>634.6</v>
      </c>
      <c r="G43" s="87">
        <v>579.6</v>
      </c>
      <c r="H43" s="87">
        <f>SUM(E43:G43)</f>
        <v>1243.1</v>
      </c>
      <c r="I43" s="88">
        <f>SUM(D43:G43)</f>
        <v>1524.5</v>
      </c>
    </row>
    <row r="44" spans="1:9" ht="12.75">
      <c r="A44" s="29" t="s">
        <v>75</v>
      </c>
      <c r="B44" s="6"/>
      <c r="C44" s="7"/>
      <c r="D44" s="152">
        <v>13.2</v>
      </c>
      <c r="E44" s="152">
        <v>1</v>
      </c>
      <c r="F44" s="152">
        <v>6.5</v>
      </c>
      <c r="G44" s="152">
        <v>0.6</v>
      </c>
      <c r="H44" s="87">
        <f>SUM(E44:G44)</f>
        <v>8.1</v>
      </c>
      <c r="I44" s="88">
        <f>SUM(D44:G44)</f>
        <v>21.3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1225.1699999999998</v>
      </c>
      <c r="E45" s="33">
        <f t="shared" si="4"/>
        <v>179.91</v>
      </c>
      <c r="F45" s="33">
        <f t="shared" si="4"/>
        <v>2233.02</v>
      </c>
      <c r="G45" s="33">
        <f t="shared" si="4"/>
        <v>1949.1799999999998</v>
      </c>
      <c r="H45" s="33">
        <f t="shared" si="4"/>
        <v>4362.110000000001</v>
      </c>
      <c r="I45" s="34">
        <f t="shared" si="4"/>
        <v>5587.28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717.6</v>
      </c>
      <c r="E50" s="87">
        <v>72.2</v>
      </c>
      <c r="F50" s="87">
        <v>346.2</v>
      </c>
      <c r="G50" s="147">
        <v>244.2</v>
      </c>
      <c r="H50" s="87">
        <f>SUM(E50:G50)</f>
        <v>662.5999999999999</v>
      </c>
      <c r="I50" s="98">
        <f>SUM(D50:G50)</f>
        <v>1380.2</v>
      </c>
    </row>
    <row r="51" spans="1:9" s="67" customFormat="1" ht="12.75">
      <c r="A51" s="37" t="s">
        <v>31</v>
      </c>
      <c r="B51" s="68"/>
      <c r="C51" s="68"/>
      <c r="D51" s="89">
        <v>3434.17</v>
      </c>
      <c r="E51" s="89">
        <v>295.21</v>
      </c>
      <c r="F51" s="89">
        <v>1590.73</v>
      </c>
      <c r="G51" s="89">
        <v>1063.14</v>
      </c>
      <c r="H51" s="87">
        <f>SUM(E51:G51)</f>
        <v>2949.08</v>
      </c>
      <c r="I51" s="98">
        <f>SUM(D51:G51)</f>
        <v>6383.250000000001</v>
      </c>
    </row>
    <row r="52" spans="1:9" ht="12.75">
      <c r="A52" s="37" t="s">
        <v>65</v>
      </c>
      <c r="B52" s="6"/>
      <c r="C52" s="6"/>
      <c r="D52" s="139">
        <v>509.1</v>
      </c>
      <c r="E52" s="139">
        <v>62.8</v>
      </c>
      <c r="F52" s="139">
        <v>208</v>
      </c>
      <c r="G52" s="139">
        <v>101.7</v>
      </c>
      <c r="H52" s="97">
        <f>SUM(E52:G52)</f>
        <v>372.5</v>
      </c>
      <c r="I52" s="98">
        <f>SUM(D52:G52)</f>
        <v>881.6</v>
      </c>
    </row>
    <row r="53" spans="1:9" ht="12.75">
      <c r="A53" s="37" t="s">
        <v>29</v>
      </c>
      <c r="B53" s="6"/>
      <c r="C53" s="6"/>
      <c r="D53" s="87">
        <v>1532.6</v>
      </c>
      <c r="E53" s="87">
        <v>75</v>
      </c>
      <c r="F53" s="87">
        <v>846.2</v>
      </c>
      <c r="G53" s="87">
        <v>624.7</v>
      </c>
      <c r="H53" s="87">
        <f>SUM(E53:G53)</f>
        <v>1545.9</v>
      </c>
      <c r="I53" s="98">
        <f>SUM(D53:G53)</f>
        <v>3078.5</v>
      </c>
    </row>
    <row r="54" spans="1:9" ht="12.75">
      <c r="A54" s="29" t="s">
        <v>75</v>
      </c>
      <c r="B54" s="6"/>
      <c r="C54" s="7"/>
      <c r="D54" s="152">
        <v>457.4</v>
      </c>
      <c r="E54" s="152">
        <v>21.3</v>
      </c>
      <c r="F54" s="152">
        <v>171.4</v>
      </c>
      <c r="G54" s="152">
        <v>39.2</v>
      </c>
      <c r="H54" s="87">
        <f>SUM(E54:G54)</f>
        <v>231.90000000000003</v>
      </c>
      <c r="I54" s="98">
        <f>SUM(D54:G54)</f>
        <v>689.3000000000001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6650.870000000001</v>
      </c>
      <c r="E55" s="33">
        <f t="shared" si="5"/>
        <v>526.51</v>
      </c>
      <c r="F55" s="33">
        <f t="shared" si="5"/>
        <v>3162.53</v>
      </c>
      <c r="G55" s="33">
        <f t="shared" si="5"/>
        <v>2072.94</v>
      </c>
      <c r="H55" s="33">
        <f t="shared" si="5"/>
        <v>5761.98</v>
      </c>
      <c r="I55" s="34">
        <f t="shared" si="5"/>
        <v>12412.85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0.11343366778149387</v>
      </c>
      <c r="E60" s="93">
        <f>E40/E50</f>
        <v>0.33933518005540164</v>
      </c>
      <c r="F60" s="93">
        <f>F40/F50</f>
        <v>0.7403235124205662</v>
      </c>
      <c r="G60" s="93">
        <f>G40/G50</f>
        <v>0.959049959049959</v>
      </c>
      <c r="H60" s="93">
        <f>H40/H50</f>
        <v>0.7772411711439784</v>
      </c>
      <c r="I60" s="94">
        <f>I40/I50</f>
        <v>0.4321112882190987</v>
      </c>
    </row>
    <row r="61" spans="1:9" ht="12.75">
      <c r="A61" s="37" t="s">
        <v>31</v>
      </c>
      <c r="B61" s="2"/>
      <c r="C61" s="3"/>
      <c r="D61" s="93">
        <f>D41/D51</f>
        <v>0.22811043134148862</v>
      </c>
      <c r="E61" s="93">
        <f>E41/E51</f>
        <v>0.3387757867280919</v>
      </c>
      <c r="F61" s="93">
        <f>F41/F51</f>
        <v>0.7441363399194081</v>
      </c>
      <c r="G61" s="93">
        <f>G41/G51</f>
        <v>0.9727599375435032</v>
      </c>
      <c r="H61" s="93">
        <f>H41/H51</f>
        <v>0.7859773217410175</v>
      </c>
      <c r="I61" s="94">
        <f aca="true" t="shared" si="6" ref="H61:I64">I41/I51</f>
        <v>0.4858465515215602</v>
      </c>
    </row>
    <row r="62" spans="1:9" ht="12.75">
      <c r="A62" s="37" t="s">
        <v>65</v>
      </c>
      <c r="B62" s="2"/>
      <c r="C62" s="3"/>
      <c r="D62" s="93">
        <f>D42/D52</f>
        <v>0.1292476920054999</v>
      </c>
      <c r="E62" s="93">
        <f aca="true" t="shared" si="7" ref="D62:G64">E42/E52</f>
        <v>0.40605095541401276</v>
      </c>
      <c r="F62" s="93">
        <f t="shared" si="7"/>
        <v>0.7302884615384616</v>
      </c>
      <c r="G62" s="93">
        <f>G42/G52</f>
        <v>0.9891838741396263</v>
      </c>
      <c r="H62" s="93">
        <f>H42/H52</f>
        <v>0.7463087248322148</v>
      </c>
      <c r="I62" s="94">
        <f t="shared" si="6"/>
        <v>0.3899727767695099</v>
      </c>
    </row>
    <row r="63" spans="1:9" ht="12.75">
      <c r="A63" s="37" t="s">
        <v>29</v>
      </c>
      <c r="B63" s="2"/>
      <c r="C63" s="3"/>
      <c r="D63" s="93">
        <f t="shared" si="7"/>
        <v>0.1836095523946235</v>
      </c>
      <c r="E63" s="93">
        <f t="shared" si="7"/>
        <v>0.3853333333333333</v>
      </c>
      <c r="F63" s="93">
        <f t="shared" si="7"/>
        <v>0.7499409123138737</v>
      </c>
      <c r="G63" s="93">
        <f t="shared" si="7"/>
        <v>0.9278053465663518</v>
      </c>
      <c r="H63" s="93">
        <f t="shared" si="6"/>
        <v>0.8041270457338766</v>
      </c>
      <c r="I63" s="94">
        <f t="shared" si="6"/>
        <v>0.49520870553841156</v>
      </c>
    </row>
    <row r="64" spans="1:9" ht="12.75">
      <c r="A64" s="29" t="s">
        <v>75</v>
      </c>
      <c r="B64" s="2"/>
      <c r="C64" s="3"/>
      <c r="D64" s="93">
        <f t="shared" si="7"/>
        <v>0.028858766943594228</v>
      </c>
      <c r="E64" s="93">
        <f t="shared" si="7"/>
        <v>0.046948356807511735</v>
      </c>
      <c r="F64" s="93">
        <f t="shared" si="7"/>
        <v>0.03792298716452742</v>
      </c>
      <c r="G64" s="93">
        <f t="shared" si="7"/>
        <v>0.01530612244897959</v>
      </c>
      <c r="H64" s="93">
        <f t="shared" si="6"/>
        <v>0.03492884864165588</v>
      </c>
      <c r="I64" s="94">
        <f t="shared" si="6"/>
        <v>0.030900913970694905</v>
      </c>
    </row>
    <row r="65" spans="1:9" ht="13.5" thickBot="1">
      <c r="A65" s="38" t="s">
        <v>27</v>
      </c>
      <c r="B65" s="31"/>
      <c r="C65" s="32"/>
      <c r="D65" s="63">
        <f aca="true" t="shared" si="8" ref="D65:I65">D45/D55</f>
        <v>0.18421199031104196</v>
      </c>
      <c r="E65" s="63">
        <f t="shared" si="8"/>
        <v>0.3417029116256102</v>
      </c>
      <c r="F65" s="63">
        <f t="shared" si="8"/>
        <v>0.7060865825778727</v>
      </c>
      <c r="G65" s="63">
        <f t="shared" si="8"/>
        <v>0.9402973554468531</v>
      </c>
      <c r="H65" s="63">
        <f t="shared" si="8"/>
        <v>0.7570505277699682</v>
      </c>
      <c r="I65" s="64">
        <f t="shared" si="8"/>
        <v>0.4501206411098176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40</v>
      </c>
      <c r="E70" s="100">
        <v>37</v>
      </c>
      <c r="F70" s="100">
        <v>36</v>
      </c>
      <c r="G70" s="100">
        <v>18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71</v>
      </c>
      <c r="E71" s="90">
        <v>75</v>
      </c>
      <c r="F71" s="90">
        <v>62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51</v>
      </c>
      <c r="E72" s="103">
        <v>51</v>
      </c>
      <c r="F72" s="103">
        <v>42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61</v>
      </c>
      <c r="E73" s="103">
        <v>56</v>
      </c>
      <c r="F73" s="103">
        <v>54</v>
      </c>
      <c r="G73" s="103">
        <v>27</v>
      </c>
      <c r="H73" s="101"/>
      <c r="I73" s="102"/>
    </row>
    <row r="74" spans="1:9" ht="12.75">
      <c r="A74" s="29" t="s">
        <v>75</v>
      </c>
      <c r="B74" s="2"/>
      <c r="C74" s="3"/>
      <c r="D74" s="153">
        <v>8</v>
      </c>
      <c r="E74" s="153">
        <v>6</v>
      </c>
      <c r="F74" s="153">
        <v>4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480</v>
      </c>
      <c r="E84" s="70">
        <v>47</v>
      </c>
      <c r="F84" s="70">
        <v>22</v>
      </c>
      <c r="G84" s="70">
        <v>3</v>
      </c>
      <c r="H84" s="69">
        <f>E84+F84+G84</f>
        <v>72</v>
      </c>
      <c r="I84" s="71">
        <f>D84+E84+F84+G84</f>
        <v>552</v>
      </c>
    </row>
    <row r="85" spans="1:9" ht="12.75">
      <c r="A85" s="29" t="s">
        <v>15</v>
      </c>
      <c r="B85" s="2"/>
      <c r="C85" s="2"/>
      <c r="D85" s="69">
        <v>823</v>
      </c>
      <c r="E85" s="70">
        <v>37</v>
      </c>
      <c r="F85" s="70">
        <v>17</v>
      </c>
      <c r="G85" s="70">
        <v>3</v>
      </c>
      <c r="H85" s="69">
        <f aca="true" t="shared" si="9" ref="H85:H91">E85+F85+G85</f>
        <v>57</v>
      </c>
      <c r="I85" s="71">
        <f aca="true" t="shared" si="10" ref="I85:I91">D85+E85+F85+G85</f>
        <v>880</v>
      </c>
    </row>
    <row r="86" spans="1:9" s="67" customFormat="1" ht="12.75">
      <c r="A86" s="29" t="s">
        <v>40</v>
      </c>
      <c r="B86" s="66"/>
      <c r="C86" s="66"/>
      <c r="D86" s="72">
        <v>10405</v>
      </c>
      <c r="E86" s="73">
        <v>155</v>
      </c>
      <c r="F86" s="72">
        <v>142</v>
      </c>
      <c r="G86" s="74">
        <v>11</v>
      </c>
      <c r="H86" s="69">
        <f t="shared" si="9"/>
        <v>308</v>
      </c>
      <c r="I86" s="71">
        <f t="shared" si="10"/>
        <v>10713</v>
      </c>
    </row>
    <row r="87" spans="1:9" s="67" customFormat="1" ht="12.75">
      <c r="A87" s="29" t="s">
        <v>41</v>
      </c>
      <c r="B87" s="66"/>
      <c r="C87" s="66"/>
      <c r="D87" s="72">
        <v>10232</v>
      </c>
      <c r="E87" s="73">
        <v>300</v>
      </c>
      <c r="F87" s="72">
        <v>207</v>
      </c>
      <c r="G87" s="74">
        <v>17</v>
      </c>
      <c r="H87" s="69">
        <f t="shared" si="9"/>
        <v>524</v>
      </c>
      <c r="I87" s="71">
        <f t="shared" si="10"/>
        <v>10756</v>
      </c>
    </row>
    <row r="88" spans="1:9" ht="12.75">
      <c r="A88" s="29" t="s">
        <v>66</v>
      </c>
      <c r="B88" s="2"/>
      <c r="C88" s="2"/>
      <c r="D88" s="137">
        <v>432</v>
      </c>
      <c r="E88" s="138">
        <v>42</v>
      </c>
      <c r="F88" s="138">
        <v>10</v>
      </c>
      <c r="G88" s="138">
        <v>0</v>
      </c>
      <c r="H88" s="69">
        <f t="shared" si="9"/>
        <v>52</v>
      </c>
      <c r="I88" s="71">
        <f t="shared" si="10"/>
        <v>484</v>
      </c>
    </row>
    <row r="89" spans="1:9" ht="12.75">
      <c r="A89" s="29" t="s">
        <v>67</v>
      </c>
      <c r="B89" s="2"/>
      <c r="C89" s="2"/>
      <c r="D89" s="138">
        <v>923</v>
      </c>
      <c r="E89" s="138">
        <v>61</v>
      </c>
      <c r="F89" s="138">
        <v>26</v>
      </c>
      <c r="G89" s="138">
        <v>0</v>
      </c>
      <c r="H89" s="69">
        <f t="shared" si="9"/>
        <v>87</v>
      </c>
      <c r="I89" s="71">
        <f t="shared" si="10"/>
        <v>1010</v>
      </c>
    </row>
    <row r="90" spans="1:9" ht="12.75">
      <c r="A90" s="29" t="s">
        <v>42</v>
      </c>
      <c r="B90" s="2"/>
      <c r="C90" s="2"/>
      <c r="D90" s="69">
        <v>1637</v>
      </c>
      <c r="E90" s="69">
        <v>34</v>
      </c>
      <c r="F90" s="69">
        <v>63</v>
      </c>
      <c r="G90" s="69">
        <v>1</v>
      </c>
      <c r="H90" s="69">
        <f t="shared" si="9"/>
        <v>98</v>
      </c>
      <c r="I90" s="71">
        <f t="shared" si="10"/>
        <v>1735</v>
      </c>
    </row>
    <row r="91" spans="1:9" ht="12.75">
      <c r="A91" s="29" t="s">
        <v>43</v>
      </c>
      <c r="B91" s="2"/>
      <c r="C91" s="2"/>
      <c r="D91" s="69">
        <v>1933</v>
      </c>
      <c r="E91" s="69">
        <v>141</v>
      </c>
      <c r="F91" s="69">
        <v>135</v>
      </c>
      <c r="G91" s="69">
        <v>1</v>
      </c>
      <c r="H91" s="69">
        <f t="shared" si="9"/>
        <v>277</v>
      </c>
      <c r="I91" s="71">
        <f t="shared" si="10"/>
        <v>2210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1" ref="D94:G95">D84+D86+D88+D90</f>
        <v>12954</v>
      </c>
      <c r="E94" s="21">
        <f t="shared" si="11"/>
        <v>278</v>
      </c>
      <c r="F94" s="21">
        <f t="shared" si="11"/>
        <v>237</v>
      </c>
      <c r="G94" s="61">
        <f t="shared" si="11"/>
        <v>15</v>
      </c>
      <c r="H94" s="21">
        <f>+SUM(E94:G94)</f>
        <v>530</v>
      </c>
      <c r="I94" s="62">
        <f>+SUM(D94:G94)</f>
        <v>13484</v>
      </c>
    </row>
    <row r="95" spans="1:9" ht="13.5" thickBot="1">
      <c r="A95" s="30" t="s">
        <v>45</v>
      </c>
      <c r="B95" s="51"/>
      <c r="C95" s="52"/>
      <c r="D95" s="53">
        <f t="shared" si="11"/>
        <v>13911</v>
      </c>
      <c r="E95" s="53">
        <f t="shared" si="11"/>
        <v>539</v>
      </c>
      <c r="F95" s="53">
        <f t="shared" si="11"/>
        <v>385</v>
      </c>
      <c r="G95" s="59">
        <f t="shared" si="11"/>
        <v>21</v>
      </c>
      <c r="H95" s="53">
        <f>+SUM(E95:G95)</f>
        <v>945</v>
      </c>
      <c r="I95" s="60">
        <f>+SUM(D95:G95)</f>
        <v>14856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7" t="s">
        <v>48</v>
      </c>
      <c r="B100" s="158"/>
      <c r="C100" s="158"/>
      <c r="D100" s="158"/>
      <c r="E100" s="158"/>
      <c r="F100" s="158"/>
      <c r="G100" s="158"/>
      <c r="H100" s="158"/>
      <c r="I100" s="159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15219</v>
      </c>
      <c r="H103" s="118">
        <v>10106</v>
      </c>
      <c r="I103" s="91">
        <f>SUM(G103:H103)</f>
        <v>25325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57975</v>
      </c>
      <c r="H104" s="118">
        <v>53194</v>
      </c>
      <c r="I104" s="91">
        <f>SUM(G104:H104)</f>
        <v>111169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0.262509702457956</v>
      </c>
      <c r="H105" s="120">
        <f>H103/H104</f>
        <v>0.18998383276309358</v>
      </c>
      <c r="I105" s="121">
        <f>I103/I104</f>
        <v>0.2278063129109734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57.43</v>
      </c>
      <c r="H107" s="148">
        <v>45.0757</v>
      </c>
      <c r="I107" s="122">
        <f>SUM(G107:H107)</f>
        <v>102.50569999999999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218.68</v>
      </c>
      <c r="H108" s="148">
        <v>240.6275</v>
      </c>
      <c r="I108" s="122">
        <f>SUM(G108:H108)</f>
        <v>459.3075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0.26262118163526615</v>
      </c>
      <c r="H109" s="126">
        <f>H107/H108</f>
        <v>0.18732563817518777</v>
      </c>
      <c r="I109" s="127">
        <f>I107/I108</f>
        <v>0.22317445284477172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60" t="s">
        <v>54</v>
      </c>
      <c r="B113" s="161"/>
      <c r="C113" s="161"/>
      <c r="D113" s="161"/>
      <c r="E113" s="161"/>
      <c r="F113" s="161"/>
      <c r="G113" s="161"/>
      <c r="H113" s="161"/>
      <c r="I113" s="162"/>
    </row>
    <row r="114" spans="1:9" ht="12.75">
      <c r="A114" s="160" t="s">
        <v>55</v>
      </c>
      <c r="B114" s="161"/>
      <c r="C114" s="161"/>
      <c r="D114" s="161"/>
      <c r="E114" s="161"/>
      <c r="F114" s="161"/>
      <c r="G114" s="161"/>
      <c r="H114" s="161"/>
      <c r="I114" s="162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9</v>
      </c>
      <c r="F119" s="132">
        <v>27</v>
      </c>
      <c r="G119" s="132">
        <v>2</v>
      </c>
      <c r="H119" s="132">
        <v>74</v>
      </c>
      <c r="I119" s="150">
        <v>126</v>
      </c>
      <c r="J119" s="130">
        <f>SUM(E119:I119)</f>
        <v>238</v>
      </c>
    </row>
    <row r="120" spans="1:10" ht="13.5" thickBot="1">
      <c r="A120" s="56" t="s">
        <v>59</v>
      </c>
      <c r="B120" s="54"/>
      <c r="C120" s="54"/>
      <c r="D120" s="133"/>
      <c r="E120" s="134">
        <v>10.1</v>
      </c>
      <c r="F120" s="134">
        <v>30</v>
      </c>
      <c r="G120" s="134">
        <v>1.2</v>
      </c>
      <c r="H120" s="135">
        <v>45.1</v>
      </c>
      <c r="I120" s="151">
        <v>39.2</v>
      </c>
      <c r="J120" s="136">
        <f>SUM(E120:I120)</f>
        <v>125.60000000000001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2020-11-20T16:42:24Z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