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3365" windowHeight="164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<sst xmlns="http://schemas.openxmlformats.org/spreadsheetml/2006/main" count="178" uniqueCount="81">
  <si>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</si>
  <si>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</si>
  <si>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</si>
  <si>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</si>
  <si>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</si>
  <si>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</si>
  <si>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</si>
  <si>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</si>
  <si>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</si>
  <si>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</si>
  <si>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</si>
  <si>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</si>
  <si>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</si>
  <si>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</si>
  <si>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</si>
  <si>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</si>
  <si>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</si>
  <si>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</si>
  <si>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</si>
  <si>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</si>
  <si>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</si>
  <si>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</si>
  <si>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</si>
  <si>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</si>
  <si>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</si>
  <si>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</si>
  <si>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</si>
  <si>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</si>
  <si>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</si>
  <si>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</si>
  <si>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</si>
  <si>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</si>
  <si>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</si>
  <si>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</si>
  <si>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</si>
  <si>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</si>
  <si>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</si>
  <si>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</si>
  <si>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</si>
  <si>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</si>
  <si>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</si>
  <si>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</si>
  <si>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</si>
  <si>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</si>
  <si>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</si>
  <si>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</si>
  <si>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</si>
  <si>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</si>
  <si>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</si>
  <si>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</si>
  <si>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</si>
  <si>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</si>
  <si>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</si>
  <si>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</si>
  <si>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</si>
  <si>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</si>
  <si>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</si>
  <si>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</si>
  <si>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</si>
  <si>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</si>
  <si>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</si>
  <si>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</si>
  <si>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</si>
  <si>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</si>
  <si>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</si>
  <si>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</si>
  <si>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</si>
  <si>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</si>
  <si>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</si>
  <si>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</si>
  <si>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</si>
  <si>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</si>
  <si>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</si>
  <si>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</si>
  <si>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</si>
  <si>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January 31, 2017</t>
  </si>
  <si>
    <t>Southern Maryland Electric Co-Op</t>
  </si>
  <si>
    <t>SMECO Switches from Supplier</t>
  </si>
  <si>
    <t>SMECO Switches to Supplier</t>
  </si>
  <si>
    <t>N/A</t>
  </si>
  <si>
    <t>SMECO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</si>
</sst>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7" fontId="0" fillId="34" borderId="11" xfId="42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A1">
      <selection activeCell="J13" sqref="J13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75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26868</v>
      </c>
      <c r="E10" s="87">
        <v>7315</v>
      </c>
      <c r="F10" s="87">
        <v>3686</v>
      </c>
      <c r="G10" s="87">
        <v>101</v>
      </c>
      <c r="H10" s="87">
        <f>SUM(E10:G10)</f>
        <v>11102</v>
      </c>
      <c r="I10" s="88">
        <f>SUM(D10:G10)</f>
        <v>37970</v>
      </c>
    </row>
    <row r="11" spans="1:9" s="67" customFormat="1" ht="12.75">
      <c r="A11" s="29" t="s">
        <v>28</v>
      </c>
      <c r="B11" s="66"/>
      <c r="C11" s="66"/>
      <c r="D11" s="89">
        <v>281436</v>
      </c>
      <c r="E11" s="89">
        <v>36977</v>
      </c>
      <c r="F11" s="89">
        <v>17289</v>
      </c>
      <c r="G11" s="90">
        <v>554</v>
      </c>
      <c r="H11" s="87">
        <f>SUM(E11:G11)</f>
        <v>54820</v>
      </c>
      <c r="I11" s="88">
        <f>SUM(D11:G11)</f>
        <v>336256</v>
      </c>
    </row>
    <row r="12" spans="1:9" ht="12.75">
      <c r="A12" s="29" t="s">
        <v>65</v>
      </c>
      <c r="B12" s="2"/>
      <c r="C12" s="2"/>
      <c r="D12" s="140">
        <v>27236</v>
      </c>
      <c r="E12" s="140">
        <v>8722</v>
      </c>
      <c r="F12" s="140">
        <v>3020</v>
      </c>
      <c r="G12" s="140">
        <v>78</v>
      </c>
      <c r="H12" s="87">
        <f>SUM(E12:G12)</f>
        <v>11820</v>
      </c>
      <c r="I12" s="88">
        <f>SUM(D12:G12)</f>
        <v>39056</v>
      </c>
    </row>
    <row r="13" spans="1:12" ht="15.75">
      <c r="A13" s="29" t="s">
        <v>29</v>
      </c>
      <c r="B13" s="2"/>
      <c r="C13" s="2"/>
      <c r="D13" s="140">
        <v>108586</v>
      </c>
      <c r="E13" s="140">
        <v>11556</v>
      </c>
      <c r="F13" s="140">
        <v>10150</v>
      </c>
      <c r="G13" s="140">
        <v>491</v>
      </c>
      <c r="H13" s="87">
        <f>SUM(E13:G13)</f>
        <v>22197</v>
      </c>
      <c r="I13" s="88">
        <f>SUM(D13:G13)</f>
        <v>130783</v>
      </c>
      <c r="L13" s="147"/>
    </row>
    <row r="14" spans="1:9" ht="12.75">
      <c r="A14" s="29" t="s">
        <v>76</v>
      </c>
      <c r="B14" s="2"/>
      <c r="C14" s="3"/>
      <c r="D14" s="140">
        <v>4838</v>
      </c>
      <c r="E14" s="140">
        <v>81</v>
      </c>
      <c r="F14" s="140">
        <v>53</v>
      </c>
      <c r="G14" s="140">
        <v>0</v>
      </c>
      <c r="H14" s="87">
        <f>SUM(E14:G14)</f>
        <v>134</v>
      </c>
      <c r="I14" s="88">
        <f>SUM(D14:G14)</f>
        <v>4972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448964</v>
      </c>
      <c r="E15" s="141">
        <f t="shared" si="0"/>
        <v>64651</v>
      </c>
      <c r="F15" s="141">
        <f t="shared" si="0"/>
        <v>34198</v>
      </c>
      <c r="G15" s="141">
        <f t="shared" si="0"/>
        <v>1224</v>
      </c>
      <c r="H15" s="33">
        <f t="shared" si="0"/>
        <v>100073</v>
      </c>
      <c r="I15" s="34">
        <f t="shared" si="0"/>
        <v>549037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232192</v>
      </c>
      <c r="E20" s="87">
        <v>28992</v>
      </c>
      <c r="F20" s="87">
        <v>6556</v>
      </c>
      <c r="G20" s="87">
        <v>109</v>
      </c>
      <c r="H20" s="87">
        <f>SUM(E20:G20)</f>
        <v>35657</v>
      </c>
      <c r="I20" s="88">
        <f>SUM(D20:G20)</f>
        <v>267849</v>
      </c>
    </row>
    <row r="21" spans="1:9" s="67" customFormat="1" ht="12.75">
      <c r="A21" s="29" t="s">
        <v>31</v>
      </c>
      <c r="B21" s="66"/>
      <c r="C21" s="66"/>
      <c r="D21" s="89">
        <v>1151365</v>
      </c>
      <c r="E21" s="89">
        <v>102250</v>
      </c>
      <c r="F21" s="89">
        <v>27213</v>
      </c>
      <c r="G21" s="89">
        <v>578</v>
      </c>
      <c r="H21" s="87">
        <f>SUM(E21:G21)</f>
        <v>130041</v>
      </c>
      <c r="I21" s="88">
        <f>SUM(D21:G21)</f>
        <v>1281406</v>
      </c>
    </row>
    <row r="22" spans="1:9" ht="12.75">
      <c r="A22" s="29" t="s">
        <v>65</v>
      </c>
      <c r="B22" s="2"/>
      <c r="C22" s="2"/>
      <c r="D22" s="140">
        <v>177173</v>
      </c>
      <c r="E22" s="140">
        <v>27012</v>
      </c>
      <c r="F22" s="140">
        <v>5391</v>
      </c>
      <c r="G22" s="140">
        <v>79</v>
      </c>
      <c r="H22" s="87">
        <f>SUM(E22:G22)</f>
        <v>32482</v>
      </c>
      <c r="I22" s="88">
        <f>SUM(D22:G22)</f>
        <v>209655</v>
      </c>
    </row>
    <row r="23" spans="1:9" ht="12.75">
      <c r="A23" s="29" t="s">
        <v>29</v>
      </c>
      <c r="B23" s="2"/>
      <c r="C23" s="2"/>
      <c r="D23" s="140">
        <v>517630</v>
      </c>
      <c r="E23" s="140">
        <v>32195</v>
      </c>
      <c r="F23" s="140">
        <v>17451</v>
      </c>
      <c r="G23" s="140">
        <v>585</v>
      </c>
      <c r="H23" s="87">
        <f>SUM(E23:G23)</f>
        <v>50231</v>
      </c>
      <c r="I23" s="88">
        <f>SUM(D23:G23)</f>
        <v>567861</v>
      </c>
    </row>
    <row r="24" spans="1:9" ht="12.75">
      <c r="A24" s="29" t="s">
        <v>76</v>
      </c>
      <c r="B24" s="2"/>
      <c r="C24" s="3"/>
      <c r="D24" s="153">
        <v>146237</v>
      </c>
      <c r="E24" s="153">
        <v>8078</v>
      </c>
      <c r="F24" s="153">
        <v>6855</v>
      </c>
      <c r="G24" s="153">
        <v>56</v>
      </c>
      <c r="H24" s="87">
        <f>SUM(E24:G24)</f>
        <v>14989</v>
      </c>
      <c r="I24" s="88">
        <f>SUM(D24:G24)</f>
        <v>161226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2224597</v>
      </c>
      <c r="E25" s="33">
        <f t="shared" si="1"/>
        <v>198527</v>
      </c>
      <c r="F25" s="33">
        <f t="shared" si="1"/>
        <v>63466</v>
      </c>
      <c r="G25" s="33">
        <f t="shared" si="1"/>
        <v>1407</v>
      </c>
      <c r="H25" s="33">
        <f t="shared" si="1"/>
        <v>263400</v>
      </c>
      <c r="I25" s="34">
        <f t="shared" si="1"/>
        <v>2487997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0.11571458103638368</v>
      </c>
      <c r="E30" s="93">
        <f t="shared" si="2"/>
        <v>0.25231098233995586</v>
      </c>
      <c r="F30" s="93">
        <f t="shared" si="2"/>
        <v>0.5622330689444783</v>
      </c>
      <c r="G30" s="93">
        <f t="shared" si="2"/>
        <v>0.926605504587156</v>
      </c>
      <c r="H30" s="93">
        <f>H10/H20</f>
        <v>0.31135541408419104</v>
      </c>
      <c r="I30" s="94">
        <f>I10/I20</f>
        <v>0.1417589761395413</v>
      </c>
    </row>
    <row r="31" spans="1:9" ht="12.75">
      <c r="A31" s="29" t="s">
        <v>31</v>
      </c>
      <c r="B31" s="2"/>
      <c r="C31" s="3"/>
      <c r="D31" s="93">
        <f t="shared" si="2"/>
        <v>0.24443682064332337</v>
      </c>
      <c r="E31" s="93">
        <f t="shared" si="2"/>
        <v>0.36163325183374084</v>
      </c>
      <c r="F31" s="93">
        <f t="shared" si="2"/>
        <v>0.6353213537647447</v>
      </c>
      <c r="G31" s="93">
        <f t="shared" si="2"/>
        <v>0.9584775086505191</v>
      </c>
      <c r="H31" s="93">
        <f aca="true" t="shared" si="3" ref="D31:I34">H11/H21</f>
        <v>0.4215593543574719</v>
      </c>
      <c r="I31" s="94">
        <f t="shared" si="3"/>
        <v>0.2624117570855763</v>
      </c>
    </row>
    <row r="32" spans="1:9" ht="12.75">
      <c r="A32" s="29" t="s">
        <v>65</v>
      </c>
      <c r="B32" s="2"/>
      <c r="C32" s="3"/>
      <c r="D32" s="93">
        <f>D12/D22</f>
        <v>0.15372545478148478</v>
      </c>
      <c r="E32" s="93">
        <f t="shared" si="3"/>
        <v>0.32289352880201394</v>
      </c>
      <c r="F32" s="93">
        <f t="shared" si="3"/>
        <v>0.5601929141161195</v>
      </c>
      <c r="G32" s="93">
        <f t="shared" si="3"/>
        <v>0.9873417721518988</v>
      </c>
      <c r="H32" s="93">
        <f t="shared" si="3"/>
        <v>0.36389384890092974</v>
      </c>
      <c r="I32" s="94">
        <f t="shared" si="3"/>
        <v>0.18628699530180534</v>
      </c>
    </row>
    <row r="33" spans="1:9" ht="12.75">
      <c r="A33" s="29" t="s">
        <v>29</v>
      </c>
      <c r="B33" s="2"/>
      <c r="C33" s="3"/>
      <c r="D33" s="93">
        <f t="shared" si="3"/>
        <v>0.20977532214129785</v>
      </c>
      <c r="E33" s="93">
        <f t="shared" si="3"/>
        <v>0.3589377232489517</v>
      </c>
      <c r="F33" s="93">
        <f t="shared" si="3"/>
        <v>0.5816285599679102</v>
      </c>
      <c r="G33" s="93">
        <f t="shared" si="3"/>
        <v>0.8393162393162393</v>
      </c>
      <c r="H33" s="93">
        <f t="shared" si="3"/>
        <v>0.4418984292568334</v>
      </c>
      <c r="I33" s="94">
        <f t="shared" si="3"/>
        <v>0.23030812117754168</v>
      </c>
    </row>
    <row r="34" spans="1:9" ht="12.75">
      <c r="A34" s="29" t="s">
        <v>76</v>
      </c>
      <c r="B34" s="2"/>
      <c r="C34" s="3"/>
      <c r="D34" s="93">
        <f t="shared" si="3"/>
        <v>0.033083282616574464</v>
      </c>
      <c r="E34" s="93">
        <f t="shared" si="3"/>
        <v>0.010027234463976232</v>
      </c>
      <c r="F34" s="93">
        <f t="shared" si="3"/>
        <v>0.007731582786287381</v>
      </c>
      <c r="G34" s="93">
        <f t="shared" si="3"/>
        <v>0</v>
      </c>
      <c r="H34" s="93">
        <f t="shared" si="3"/>
        <v>0.00893988925211822</v>
      </c>
      <c r="I34" s="94">
        <f t="shared" si="3"/>
        <v>0.030838698472951013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0.20181812705851893</v>
      </c>
      <c r="E35" s="63">
        <f t="shared" si="4"/>
        <v>0.325653437567686</v>
      </c>
      <c r="F35" s="63">
        <f t="shared" si="4"/>
        <v>0.5388396936942615</v>
      </c>
      <c r="G35" s="63">
        <f t="shared" si="4"/>
        <v>0.8699360341151386</v>
      </c>
      <c r="H35" s="63">
        <f t="shared" si="4"/>
        <v>0.37992786636294607</v>
      </c>
      <c r="I35" s="64">
        <f t="shared" si="4"/>
        <v>0.22067430145615127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76.1</v>
      </c>
      <c r="E40" s="87">
        <v>24.3</v>
      </c>
      <c r="F40" s="87">
        <v>252.8</v>
      </c>
      <c r="G40" s="87">
        <v>239.6</v>
      </c>
      <c r="H40" s="87">
        <f>SUM(E40:G40)</f>
        <v>516.7</v>
      </c>
      <c r="I40" s="88">
        <f>SUM(D40:G40)</f>
        <v>592.8</v>
      </c>
    </row>
    <row r="41" spans="1:9" s="67" customFormat="1" ht="12.75">
      <c r="A41" s="37" t="s">
        <v>31</v>
      </c>
      <c r="B41" s="68"/>
      <c r="C41" s="68"/>
      <c r="D41" s="89">
        <v>929.57</v>
      </c>
      <c r="E41" s="89">
        <v>115.26</v>
      </c>
      <c r="F41" s="89">
        <v>1261.94</v>
      </c>
      <c r="G41" s="95">
        <v>1144.06</v>
      </c>
      <c r="H41" s="87">
        <f>SUM(E41:G41)</f>
        <v>2521.26</v>
      </c>
      <c r="I41" s="88">
        <f>SUM(D41:G41)</f>
        <v>3450.8300000000004</v>
      </c>
    </row>
    <row r="42" spans="1:9" ht="12.75">
      <c r="A42" s="37" t="s">
        <v>65</v>
      </c>
      <c r="B42" s="6"/>
      <c r="C42" s="6"/>
      <c r="D42" s="140">
        <v>88.8</v>
      </c>
      <c r="E42" s="140">
        <v>32.7</v>
      </c>
      <c r="F42" s="140">
        <v>160.9</v>
      </c>
      <c r="G42" s="140">
        <v>124.9</v>
      </c>
      <c r="H42" s="97">
        <f>SUM(E42:G42)</f>
        <v>318.5</v>
      </c>
      <c r="I42" s="88">
        <f>SUM(D42:G42)</f>
        <v>407.29999999999995</v>
      </c>
    </row>
    <row r="43" spans="1:9" ht="12.75">
      <c r="A43" s="37" t="s">
        <v>29</v>
      </c>
      <c r="B43" s="6"/>
      <c r="C43" s="6"/>
      <c r="D43" s="87">
        <v>319.8</v>
      </c>
      <c r="E43" s="87">
        <v>40.4</v>
      </c>
      <c r="F43" s="87">
        <v>664.3</v>
      </c>
      <c r="G43" s="87">
        <v>643.3</v>
      </c>
      <c r="H43" s="87">
        <f>SUM(E43:G43)</f>
        <v>1348</v>
      </c>
      <c r="I43" s="88">
        <f>SUM(D43:G43)</f>
        <v>1667.8</v>
      </c>
    </row>
    <row r="44" spans="1:9" ht="12.75">
      <c r="A44" s="29" t="s">
        <v>76</v>
      </c>
      <c r="B44" s="6"/>
      <c r="C44" s="7"/>
      <c r="D44" s="153">
        <v>11.9</v>
      </c>
      <c r="E44" s="153">
        <v>0.2</v>
      </c>
      <c r="F44" s="153">
        <v>1.1</v>
      </c>
      <c r="G44" s="153">
        <v>0</v>
      </c>
      <c r="H44" s="87">
        <f>SUM(E44:G44)</f>
        <v>1.3</v>
      </c>
      <c r="I44" s="88">
        <f>SUM(D44:G44)</f>
        <v>13.2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1426.17</v>
      </c>
      <c r="E45" s="33">
        <f t="shared" si="5"/>
        <v>212.85999999999999</v>
      </c>
      <c r="F45" s="33">
        <f t="shared" si="5"/>
        <v>2341.04</v>
      </c>
      <c r="G45" s="33">
        <f t="shared" si="5"/>
        <v>2151.8599999999997</v>
      </c>
      <c r="H45" s="33">
        <f t="shared" si="5"/>
        <v>4705.76</v>
      </c>
      <c r="I45" s="34">
        <f t="shared" si="5"/>
        <v>6131.93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660.5</v>
      </c>
      <c r="E50" s="87">
        <v>82.6</v>
      </c>
      <c r="F50" s="87">
        <v>354.2</v>
      </c>
      <c r="G50" s="148">
        <v>255.1</v>
      </c>
      <c r="H50" s="87">
        <f>SUM(E50:G50)</f>
        <v>691.9</v>
      </c>
      <c r="I50" s="98">
        <f>SUM(D50:G50)</f>
        <v>1352.3999999999999</v>
      </c>
    </row>
    <row r="51" spans="1:9" s="67" customFormat="1" ht="12.75">
      <c r="A51" s="37" t="s">
        <v>31</v>
      </c>
      <c r="B51" s="68"/>
      <c r="C51" s="68"/>
      <c r="D51" s="89">
        <v>3619.62</v>
      </c>
      <c r="E51" s="89">
        <v>318.71</v>
      </c>
      <c r="F51" s="89">
        <v>1677.79</v>
      </c>
      <c r="G51" s="89">
        <v>1178.81</v>
      </c>
      <c r="H51" s="87">
        <f>SUM(E51:G51)</f>
        <v>3175.31</v>
      </c>
      <c r="I51" s="98">
        <f>SUM(D51:G51)</f>
        <v>6794.93</v>
      </c>
    </row>
    <row r="52" spans="1:9" ht="12.75">
      <c r="A52" s="37" t="s">
        <v>65</v>
      </c>
      <c r="B52" s="6"/>
      <c r="C52" s="6"/>
      <c r="D52" s="140">
        <v>501.9</v>
      </c>
      <c r="E52" s="140">
        <v>74.1</v>
      </c>
      <c r="F52" s="140">
        <v>219.1</v>
      </c>
      <c r="G52" s="140">
        <v>126.2</v>
      </c>
      <c r="H52" s="97">
        <f>SUM(E52:G52)</f>
        <v>419.4</v>
      </c>
      <c r="I52" s="98">
        <f>SUM(D52:G52)</f>
        <v>921.3000000000001</v>
      </c>
    </row>
    <row r="53" spans="1:9" ht="12.75">
      <c r="A53" s="37" t="s">
        <v>29</v>
      </c>
      <c r="B53" s="6"/>
      <c r="C53" s="6"/>
      <c r="D53" s="87">
        <v>1446.4</v>
      </c>
      <c r="E53" s="87">
        <v>88.8</v>
      </c>
      <c r="F53" s="87">
        <v>861.8</v>
      </c>
      <c r="G53" s="87">
        <v>697.8</v>
      </c>
      <c r="H53" s="87">
        <f>SUM(E53:G53)</f>
        <v>1648.3999999999999</v>
      </c>
      <c r="I53" s="98">
        <f>SUM(D53:G53)</f>
        <v>3094.8</v>
      </c>
    </row>
    <row r="54" spans="1:9" ht="12.75">
      <c r="A54" s="29" t="s">
        <v>76</v>
      </c>
      <c r="B54" s="6"/>
      <c r="C54" s="7"/>
      <c r="D54" s="153">
        <v>429.7</v>
      </c>
      <c r="E54" s="153">
        <v>22.8</v>
      </c>
      <c r="F54" s="153">
        <v>206.4</v>
      </c>
      <c r="G54" s="153">
        <v>30.8</v>
      </c>
      <c r="H54" s="87">
        <f>SUM(E54:G54)</f>
        <v>260</v>
      </c>
      <c r="I54" s="98">
        <f>SUM(D54:G54)</f>
        <v>689.6999999999999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6658.12</v>
      </c>
      <c r="E55" s="33">
        <f t="shared" si="6"/>
        <v>587.0099999999999</v>
      </c>
      <c r="F55" s="33">
        <f t="shared" si="6"/>
        <v>3319.2900000000004</v>
      </c>
      <c r="G55" s="33">
        <f t="shared" si="6"/>
        <v>2288.71</v>
      </c>
      <c r="H55" s="33">
        <f t="shared" si="6"/>
        <v>6195.009999999999</v>
      </c>
      <c r="I55" s="34">
        <f t="shared" si="6"/>
        <v>12853.130000000001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0.11521574564723694</v>
      </c>
      <c r="E60" s="93">
        <f>E40/E50</f>
        <v>0.29418886198547217</v>
      </c>
      <c r="F60" s="93">
        <f>F40/F50</f>
        <v>0.7137210615471485</v>
      </c>
      <c r="G60" s="93">
        <f>G40/G50</f>
        <v>0.9392395139161114</v>
      </c>
      <c r="H60" s="93">
        <f>H40/H50</f>
        <v>0.7467842173724527</v>
      </c>
      <c r="I60" s="94">
        <f>I40/I50</f>
        <v>0.4383318544809228</v>
      </c>
    </row>
    <row r="61" spans="1:9" ht="12.75">
      <c r="A61" s="37" t="s">
        <v>31</v>
      </c>
      <c r="B61" s="2"/>
      <c r="C61" s="3"/>
      <c r="D61" s="93">
        <f>D41/D51</f>
        <v>0.25681425121974133</v>
      </c>
      <c r="E61" s="93">
        <f>E41/E51</f>
        <v>0.3616453829500173</v>
      </c>
      <c r="F61" s="93">
        <f>F41/F51</f>
        <v>0.7521441896780885</v>
      </c>
      <c r="G61" s="93">
        <f>G41/G51</f>
        <v>0.970521118755355</v>
      </c>
      <c r="H61" s="93">
        <f>H41/H51</f>
        <v>0.794020111422192</v>
      </c>
      <c r="I61" s="94">
        <f aca="true" t="shared" si="7" ref="H61:I64">I41/I51</f>
        <v>0.5078536497064724</v>
      </c>
    </row>
    <row r="62" spans="1:9" ht="12.75">
      <c r="A62" s="37" t="s">
        <v>65</v>
      </c>
      <c r="B62" s="2"/>
      <c r="C62" s="3"/>
      <c r="D62" s="93">
        <f>D42/D52</f>
        <v>0.17692767483562463</v>
      </c>
      <c r="E62" s="93">
        <f aca="true" t="shared" si="8" ref="D62:G64">E42/E52</f>
        <v>0.4412955465587045</v>
      </c>
      <c r="F62" s="93">
        <f t="shared" si="8"/>
        <v>0.7343678685531722</v>
      </c>
      <c r="G62" s="93">
        <f>G42/G52</f>
        <v>0.9896988906497624</v>
      </c>
      <c r="H62" s="93">
        <f>H42/H52</f>
        <v>0.7594182164997616</v>
      </c>
      <c r="I62" s="94">
        <f t="shared" si="7"/>
        <v>0.4420926951047432</v>
      </c>
    </row>
    <row r="63" spans="1:9" ht="12.75">
      <c r="A63" s="37" t="s">
        <v>29</v>
      </c>
      <c r="B63" s="2"/>
      <c r="C63" s="3"/>
      <c r="D63" s="93">
        <f t="shared" si="8"/>
        <v>0.22110066371681417</v>
      </c>
      <c r="E63" s="93">
        <f t="shared" si="8"/>
        <v>0.45495495495495497</v>
      </c>
      <c r="F63" s="93">
        <f t="shared" si="8"/>
        <v>0.7708284984915293</v>
      </c>
      <c r="G63" s="93">
        <f t="shared" si="8"/>
        <v>0.9218973918028088</v>
      </c>
      <c r="H63" s="93">
        <f t="shared" si="7"/>
        <v>0.8177626789614172</v>
      </c>
      <c r="I63" s="94">
        <f t="shared" si="7"/>
        <v>0.5389039679462323</v>
      </c>
    </row>
    <row r="64" spans="1:9" ht="12.75">
      <c r="A64" s="29" t="s">
        <v>76</v>
      </c>
      <c r="B64" s="2"/>
      <c r="C64" s="3"/>
      <c r="D64" s="93">
        <f t="shared" si="8"/>
        <v>0.02769373981847801</v>
      </c>
      <c r="E64" s="93">
        <f t="shared" si="8"/>
        <v>0.008771929824561403</v>
      </c>
      <c r="F64" s="93">
        <f t="shared" si="8"/>
        <v>0.005329457364341085</v>
      </c>
      <c r="G64" s="93">
        <f t="shared" si="8"/>
        <v>0</v>
      </c>
      <c r="H64" s="93">
        <f t="shared" si="7"/>
        <v>0.005</v>
      </c>
      <c r="I64" s="94">
        <f t="shared" si="7"/>
        <v>0.019138755980861243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0.21420010453401261</v>
      </c>
      <c r="E65" s="63">
        <f t="shared" si="9"/>
        <v>0.3626173319023526</v>
      </c>
      <c r="F65" s="63">
        <f t="shared" si="9"/>
        <v>0.7052833587905847</v>
      </c>
      <c r="G65" s="63">
        <f t="shared" si="9"/>
        <v>0.9402064918665972</v>
      </c>
      <c r="H65" s="63">
        <f t="shared" si="9"/>
        <v>0.7596049078209721</v>
      </c>
      <c r="I65" s="64">
        <f t="shared" si="9"/>
        <v>0.4770767898558561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32</v>
      </c>
      <c r="E70" s="100">
        <v>33</v>
      </c>
      <c r="F70" s="100">
        <v>32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66</v>
      </c>
      <c r="F71" s="90">
        <v>57</v>
      </c>
      <c r="G71" s="90">
        <v>24</v>
      </c>
      <c r="H71" s="101"/>
      <c r="I71" s="102"/>
    </row>
    <row r="72" spans="1:9" ht="12.75">
      <c r="A72" s="37" t="s">
        <v>65</v>
      </c>
      <c r="B72" s="2"/>
      <c r="C72" s="2"/>
      <c r="D72" s="103">
        <v>43</v>
      </c>
      <c r="E72" s="103">
        <v>49</v>
      </c>
      <c r="F72" s="103">
        <v>39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55</v>
      </c>
      <c r="E73" s="103">
        <v>56</v>
      </c>
      <c r="F73" s="103">
        <v>52</v>
      </c>
      <c r="G73" s="103">
        <v>26</v>
      </c>
      <c r="H73" s="101"/>
      <c r="I73" s="102"/>
    </row>
    <row r="74" spans="1:9" ht="12.75">
      <c r="A74" s="29" t="s">
        <v>76</v>
      </c>
      <c r="B74" s="2"/>
      <c r="C74" s="3"/>
      <c r="D74" s="154">
        <v>5</v>
      </c>
      <c r="E74" s="154">
        <v>4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392</v>
      </c>
      <c r="E84" s="70">
        <v>94</v>
      </c>
      <c r="F84" s="70">
        <v>48</v>
      </c>
      <c r="G84" s="70">
        <v>14</v>
      </c>
      <c r="H84" s="69">
        <f aca="true" t="shared" si="10" ref="H84:H89">SUM(E84:G84)</f>
        <v>156</v>
      </c>
      <c r="I84" s="71">
        <f aca="true" t="shared" si="11" ref="I84:I91">SUM(D84:G84)</f>
        <v>548</v>
      </c>
    </row>
    <row r="85" spans="1:9" ht="12.75">
      <c r="A85" s="29" t="s">
        <v>15</v>
      </c>
      <c r="B85" s="2"/>
      <c r="C85" s="2"/>
      <c r="D85" s="69">
        <v>647</v>
      </c>
      <c r="E85" s="70">
        <v>109</v>
      </c>
      <c r="F85" s="70">
        <v>55</v>
      </c>
      <c r="G85" s="70">
        <v>20</v>
      </c>
      <c r="H85" s="69">
        <f t="shared" si="10"/>
        <v>184</v>
      </c>
      <c r="I85" s="71">
        <f t="shared" si="11"/>
        <v>831</v>
      </c>
    </row>
    <row r="86" spans="1:9" s="67" customFormat="1" ht="12.75">
      <c r="A86" s="29" t="s">
        <v>40</v>
      </c>
      <c r="B86" s="66"/>
      <c r="C86" s="66"/>
      <c r="D86" s="72">
        <v>10431</v>
      </c>
      <c r="E86" s="73">
        <v>561</v>
      </c>
      <c r="F86" s="72">
        <v>488</v>
      </c>
      <c r="G86" s="74">
        <v>13</v>
      </c>
      <c r="H86" s="69">
        <f>SUM(E86:G86)</f>
        <v>1062</v>
      </c>
      <c r="I86" s="71">
        <f t="shared" si="11"/>
        <v>11493</v>
      </c>
    </row>
    <row r="87" spans="1:9" s="67" customFormat="1" ht="12.75">
      <c r="A87" s="29" t="s">
        <v>41</v>
      </c>
      <c r="B87" s="66"/>
      <c r="C87" s="66"/>
      <c r="D87" s="72">
        <v>12298</v>
      </c>
      <c r="E87" s="73">
        <v>1132</v>
      </c>
      <c r="F87" s="72">
        <v>547</v>
      </c>
      <c r="G87" s="74">
        <v>15</v>
      </c>
      <c r="H87" s="69">
        <f t="shared" si="10"/>
        <v>1694</v>
      </c>
      <c r="I87" s="71">
        <f t="shared" si="11"/>
        <v>13992</v>
      </c>
    </row>
    <row r="88" spans="1:9" ht="12.75">
      <c r="A88" s="29" t="s">
        <v>66</v>
      </c>
      <c r="B88" s="2"/>
      <c r="C88" s="2"/>
      <c r="D88" s="138">
        <v>559</v>
      </c>
      <c r="E88" s="139">
        <v>77</v>
      </c>
      <c r="F88" s="139">
        <v>26</v>
      </c>
      <c r="G88" s="139">
        <v>0</v>
      </c>
      <c r="H88" s="69">
        <f t="shared" si="10"/>
        <v>103</v>
      </c>
      <c r="I88" s="71">
        <f t="shared" si="11"/>
        <v>662</v>
      </c>
    </row>
    <row r="89" spans="1:9" ht="12.75">
      <c r="A89" s="29" t="s">
        <v>67</v>
      </c>
      <c r="B89" s="2"/>
      <c r="C89" s="2"/>
      <c r="D89" s="138">
        <v>1236</v>
      </c>
      <c r="E89" s="139">
        <v>151</v>
      </c>
      <c r="F89" s="139">
        <v>75</v>
      </c>
      <c r="G89" s="139">
        <v>2</v>
      </c>
      <c r="H89" s="69">
        <f t="shared" si="10"/>
        <v>228</v>
      </c>
      <c r="I89" s="71">
        <f t="shared" si="11"/>
        <v>1464</v>
      </c>
    </row>
    <row r="90" spans="1:9" ht="12.75">
      <c r="A90" s="29" t="s">
        <v>42</v>
      </c>
      <c r="B90" s="2"/>
      <c r="C90" s="2"/>
      <c r="D90" s="69">
        <v>2305</v>
      </c>
      <c r="E90" s="69">
        <v>92</v>
      </c>
      <c r="F90" s="69">
        <v>60</v>
      </c>
      <c r="G90" s="69">
        <v>2</v>
      </c>
      <c r="H90" s="69">
        <f>SUM(E90:G90)</f>
        <v>154</v>
      </c>
      <c r="I90" s="71">
        <f t="shared" si="11"/>
        <v>2459</v>
      </c>
    </row>
    <row r="91" spans="1:9" ht="12.75">
      <c r="A91" s="29" t="s">
        <v>43</v>
      </c>
      <c r="B91" s="2"/>
      <c r="C91" s="2"/>
      <c r="D91" s="69">
        <v>7305</v>
      </c>
      <c r="E91" s="69">
        <v>654</v>
      </c>
      <c r="F91" s="69">
        <v>375</v>
      </c>
      <c r="G91" s="69">
        <v>18</v>
      </c>
      <c r="H91" s="70">
        <f>SUM(E91:G91)</f>
        <v>1047</v>
      </c>
      <c r="I91" s="71">
        <f t="shared" si="11"/>
        <v>8352</v>
      </c>
    </row>
    <row r="92" spans="1:9" ht="12.75">
      <c r="A92" s="29" t="s">
        <v>77</v>
      </c>
      <c r="B92" s="2"/>
      <c r="C92" s="2"/>
      <c r="D92" s="148" t="s">
        <v>79</v>
      </c>
      <c r="E92" s="148" t="s">
        <v>79</v>
      </c>
      <c r="F92" s="148" t="s">
        <v>79</v>
      </c>
      <c r="G92" s="148" t="s">
        <v>79</v>
      </c>
      <c r="H92" s="148" t="s">
        <v>79</v>
      </c>
      <c r="I92" s="148" t="s">
        <v>79</v>
      </c>
    </row>
    <row r="93" spans="1:9" ht="12.75">
      <c r="A93" s="29" t="s">
        <v>78</v>
      </c>
      <c r="B93" s="2"/>
      <c r="C93" s="3"/>
      <c r="D93" s="148" t="s">
        <v>79</v>
      </c>
      <c r="E93" s="148" t="s">
        <v>79</v>
      </c>
      <c r="F93" s="148" t="s">
        <v>79</v>
      </c>
      <c r="G93" s="148" t="s">
        <v>79</v>
      </c>
      <c r="H93" s="148" t="s">
        <v>79</v>
      </c>
      <c r="I93" s="148" t="s">
        <v>79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13687</v>
      </c>
      <c r="E94" s="21">
        <f t="shared" si="12"/>
        <v>824</v>
      </c>
      <c r="F94" s="21">
        <f t="shared" si="12"/>
        <v>622</v>
      </c>
      <c r="G94" s="61">
        <f t="shared" si="12"/>
        <v>29</v>
      </c>
      <c r="H94" s="21">
        <f>+SUM(E94:G94)</f>
        <v>1475</v>
      </c>
      <c r="I94" s="62">
        <f>+SUM(D94:G94)</f>
        <v>15162</v>
      </c>
    </row>
    <row r="95" spans="1:9" ht="13.5" thickBot="1">
      <c r="A95" s="30" t="s">
        <v>45</v>
      </c>
      <c r="B95" s="51"/>
      <c r="C95" s="52"/>
      <c r="D95" s="53">
        <f t="shared" si="12"/>
        <v>21486</v>
      </c>
      <c r="E95" s="53">
        <f t="shared" si="12"/>
        <v>2046</v>
      </c>
      <c r="F95" s="53">
        <f t="shared" si="12"/>
        <v>1052</v>
      </c>
      <c r="G95" s="59">
        <f t="shared" si="12"/>
        <v>55</v>
      </c>
      <c r="H95" s="53">
        <f>+SUM(E95:G95)</f>
        <v>3153</v>
      </c>
      <c r="I95" s="60">
        <f>+SUM(D95:G95)</f>
        <v>24639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16570</v>
      </c>
      <c r="H103" s="118">
        <v>11889</v>
      </c>
      <c r="I103" s="91">
        <f>SUM(G103:H103)</f>
        <v>28459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58016</v>
      </c>
      <c r="H104" s="118">
        <v>53615</v>
      </c>
      <c r="I104" s="91">
        <f>SUM(G104:H104)</f>
        <v>111631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0.28561086596800883</v>
      </c>
      <c r="H105" s="120">
        <f>H103/H104</f>
        <v>0.2217476452485312</v>
      </c>
      <c r="I105" s="121">
        <f>I103/I104</f>
        <v>0.2549381444222483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70.65</v>
      </c>
      <c r="H107" s="122">
        <v>53.6035</v>
      </c>
      <c r="I107" s="123">
        <f>SUM(G107:H107)</f>
        <v>124.2535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242.18</v>
      </c>
      <c r="H108" s="149">
        <v>241.4912</v>
      </c>
      <c r="I108" s="123">
        <f>SUM(G108:H108)</f>
        <v>483.6712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0.2917251631018251</v>
      </c>
      <c r="H109" s="127">
        <f>H107/H108</f>
        <v>0.2219687508281875</v>
      </c>
      <c r="I109" s="128">
        <f>I107/I108</f>
        <v>0.2568966272955677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80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8</v>
      </c>
      <c r="F119" s="133">
        <v>24</v>
      </c>
      <c r="G119" s="133">
        <v>1</v>
      </c>
      <c r="H119" s="133">
        <v>94</v>
      </c>
      <c r="I119" s="151">
        <v>56</v>
      </c>
      <c r="J119" s="131">
        <f>SUM(E119:I119)</f>
        <v>183</v>
      </c>
    </row>
    <row r="120" spans="1:10" ht="13.5" thickBot="1">
      <c r="A120" s="56" t="s">
        <v>59</v>
      </c>
      <c r="B120" s="54"/>
      <c r="C120" s="54"/>
      <c r="D120" s="134"/>
      <c r="E120" s="135">
        <v>15.5</v>
      </c>
      <c r="F120" s="135">
        <v>35</v>
      </c>
      <c r="G120" s="135">
        <v>1.3</v>
      </c>
      <c r="H120" s="136">
        <v>54.5</v>
      </c>
      <c r="I120" s="152">
        <v>30.8</v>
      </c>
      <c r="J120" s="137">
        <f>SUM(E120:I120)</f>
        <v>137.1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2017-02-23T14:51:50Z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